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Kalbininkas\Desktop\Loretos dok\naujai perkelta 2020 12 20\2015-2020 metu finansavimas NVO sektoriaus\pildoma 2020 duomenimis 2020 08 07\"/>
    </mc:Choice>
  </mc:AlternateContent>
  <xr:revisionPtr revIDLastSave="0" documentId="13_ncr:1_{822CF187-0E15-4356-82EE-A36115EEF9AC}" xr6:coauthVersionLast="45" xr6:coauthVersionMax="45" xr10:uidLastSave="{00000000-0000-0000-0000-000000000000}"/>
  <bookViews>
    <workbookView xWindow="-120" yWindow="-120" windowWidth="29040" windowHeight="15840" activeTab="1" xr2:uid="{00000000-000D-0000-FFFF-FFFF00000000}"/>
  </bookViews>
  <sheets>
    <sheet name="Programos ir lėšos 2015-2020" sheetId="1" r:id="rId1"/>
    <sheet name="Fin.gavėjai ir lėšos 2015-2020" sheetId="5" r:id="rId2"/>
  </sheets>
  <definedNames>
    <definedName name="_xlnm._FilterDatabase" localSheetId="1" hidden="1">'Fin.gavėjai ir lėšos 2015-2020'!$A$4:$N$292</definedName>
  </definedNames>
  <calcPr calcId="191029"/>
</workbook>
</file>

<file path=xl/calcChain.xml><?xml version="1.0" encoding="utf-8"?>
<calcChain xmlns="http://schemas.openxmlformats.org/spreadsheetml/2006/main">
  <c r="K404" i="5" l="1"/>
  <c r="K405" i="5"/>
  <c r="K406" i="5"/>
  <c r="K407" i="5"/>
  <c r="K408" i="5"/>
  <c r="K409" i="5"/>
  <c r="K410" i="5"/>
  <c r="K411" i="5"/>
  <c r="K412" i="5"/>
  <c r="K413" i="5"/>
  <c r="K414" i="5"/>
  <c r="K415" i="5"/>
  <c r="K416" i="5"/>
  <c r="K417" i="5"/>
  <c r="K418" i="5"/>
  <c r="K419" i="5"/>
  <c r="K420" i="5"/>
  <c r="K421" i="5"/>
  <c r="K422" i="5"/>
  <c r="K423" i="5"/>
  <c r="K424" i="5" s="1"/>
  <c r="K403" i="5"/>
  <c r="F424" i="5"/>
  <c r="G424" i="5"/>
  <c r="H424" i="5"/>
  <c r="I424" i="5"/>
  <c r="J424" i="5"/>
  <c r="E424" i="5"/>
  <c r="K478" i="5" l="1"/>
  <c r="K479" i="5"/>
  <c r="K480" i="5"/>
  <c r="K481" i="5"/>
  <c r="K482" i="5"/>
  <c r="K483" i="5"/>
  <c r="K484" i="5"/>
  <c r="K485" i="5"/>
  <c r="K486" i="5"/>
  <c r="K487" i="5"/>
  <c r="K488" i="5"/>
  <c r="J49" i="1"/>
  <c r="K49" i="1"/>
  <c r="K27" i="1"/>
  <c r="G27" i="1"/>
  <c r="H27" i="1"/>
  <c r="I27" i="1"/>
  <c r="J27" i="1"/>
  <c r="F27" i="1"/>
  <c r="F489" i="5"/>
  <c r="G489" i="5"/>
  <c r="H489" i="5"/>
  <c r="I489" i="5"/>
  <c r="J489" i="5"/>
  <c r="E489" i="5"/>
  <c r="E182" i="5"/>
  <c r="G38" i="1" l="1"/>
  <c r="H38" i="1"/>
  <c r="I38" i="1"/>
  <c r="J38" i="1"/>
  <c r="K38" i="1"/>
  <c r="F38" i="1"/>
  <c r="J429" i="5"/>
  <c r="I429" i="5"/>
  <c r="F429" i="5"/>
  <c r="G429" i="5"/>
  <c r="H429" i="5"/>
  <c r="K427" i="5"/>
  <c r="K428" i="5"/>
  <c r="K429" i="5" l="1"/>
  <c r="K35" i="1"/>
  <c r="K30" i="1"/>
  <c r="K18" i="1"/>
  <c r="K12" i="1"/>
  <c r="J319" i="5"/>
  <c r="K32" i="1"/>
  <c r="K39" i="1" l="1"/>
  <c r="K291" i="5"/>
  <c r="K292" i="5"/>
  <c r="K290" i="5"/>
  <c r="F294" i="5"/>
  <c r="G294" i="5"/>
  <c r="H294" i="5"/>
  <c r="I294" i="5"/>
  <c r="J294" i="5"/>
  <c r="E294" i="5"/>
  <c r="E285" i="5"/>
  <c r="K284" i="5"/>
  <c r="K283" i="5"/>
  <c r="G285" i="5"/>
  <c r="I285" i="5"/>
  <c r="J285" i="5"/>
  <c r="J307" i="5"/>
  <c r="K294" i="5" l="1"/>
  <c r="K151" i="5" l="1"/>
  <c r="J152" i="5"/>
  <c r="K150" i="5"/>
  <c r="K149" i="5"/>
  <c r="E474" i="5"/>
  <c r="K463" i="5"/>
  <c r="J474" i="5"/>
  <c r="K473" i="5"/>
  <c r="H474" i="5"/>
  <c r="G474" i="5"/>
  <c r="K461" i="5"/>
  <c r="K471" i="5"/>
  <c r="K452" i="5"/>
  <c r="K453" i="5"/>
  <c r="K361" i="5"/>
  <c r="K393" i="5"/>
  <c r="K390" i="5"/>
  <c r="K369" i="5"/>
  <c r="K381" i="5"/>
  <c r="J400" i="5"/>
  <c r="J246" i="5" l="1"/>
  <c r="J171" i="5" l="1"/>
  <c r="K495" i="5" l="1"/>
  <c r="K496" i="5"/>
  <c r="K497" i="5"/>
  <c r="K498" i="5"/>
  <c r="K499" i="5"/>
  <c r="K500" i="5"/>
  <c r="K501" i="5"/>
  <c r="K502" i="5"/>
  <c r="K494" i="5"/>
  <c r="J503" i="5"/>
  <c r="I503" i="5"/>
  <c r="H503" i="5"/>
  <c r="G503" i="5"/>
  <c r="F503" i="5"/>
  <c r="E503" i="5"/>
  <c r="J11" i="5"/>
  <c r="K10" i="5"/>
  <c r="K13" i="5"/>
  <c r="K9" i="5"/>
  <c r="K6" i="5"/>
  <c r="K50" i="5"/>
  <c r="J51" i="5"/>
  <c r="I51" i="5"/>
  <c r="H51" i="5"/>
  <c r="G51" i="5"/>
  <c r="F51" i="5"/>
  <c r="E51" i="5"/>
  <c r="K69" i="5"/>
  <c r="K70" i="5"/>
  <c r="K71" i="5"/>
  <c r="H72" i="5"/>
  <c r="I72" i="5"/>
  <c r="J72" i="5"/>
  <c r="K503" i="5" l="1"/>
  <c r="K11" i="5"/>
  <c r="J18" i="1" l="1"/>
  <c r="I18" i="1"/>
  <c r="H18" i="1"/>
  <c r="G18" i="1"/>
  <c r="F18" i="1"/>
  <c r="G12" i="1"/>
  <c r="H12" i="1"/>
  <c r="I12" i="1"/>
  <c r="J12" i="1"/>
  <c r="F12" i="1"/>
  <c r="I49" i="1"/>
  <c r="H49" i="1"/>
  <c r="G49" i="1"/>
  <c r="F49" i="1"/>
  <c r="I400" i="5"/>
  <c r="K352" i="5"/>
  <c r="K348" i="5" l="1"/>
  <c r="G400" i="5"/>
  <c r="K375" i="5"/>
  <c r="E400" i="5" l="1"/>
  <c r="J32" i="1"/>
  <c r="I32" i="1"/>
  <c r="H32" i="1"/>
  <c r="G32" i="1"/>
  <c r="F32" i="1"/>
  <c r="K470" i="5" l="1"/>
  <c r="K469" i="5"/>
  <c r="K454" i="5"/>
  <c r="I239" i="5" l="1"/>
  <c r="H239" i="5"/>
  <c r="G492" i="5" l="1"/>
  <c r="H492" i="5"/>
  <c r="I492" i="5"/>
  <c r="J492" i="5"/>
  <c r="F492" i="5"/>
  <c r="E492" i="5"/>
  <c r="K491" i="5" l="1"/>
  <c r="K492" i="5" s="1"/>
  <c r="G35" i="1" l="1"/>
  <c r="H35" i="1"/>
  <c r="I35" i="1"/>
  <c r="J35" i="1"/>
  <c r="F35" i="1"/>
  <c r="F246" i="5"/>
  <c r="G246" i="5"/>
  <c r="H246" i="5"/>
  <c r="I246" i="5"/>
  <c r="E246" i="5"/>
  <c r="K242" i="5"/>
  <c r="K243" i="5"/>
  <c r="K244" i="5"/>
  <c r="K245" i="5"/>
  <c r="K241" i="5"/>
  <c r="F239" i="5"/>
  <c r="G239" i="5"/>
  <c r="E239" i="5"/>
  <c r="K186" i="5"/>
  <c r="K187" i="5"/>
  <c r="K188" i="5"/>
  <c r="K189" i="5"/>
  <c r="K190" i="5"/>
  <c r="K191" i="5"/>
  <c r="K192" i="5"/>
  <c r="K193" i="5"/>
  <c r="K194" i="5"/>
  <c r="K195" i="5"/>
  <c r="K196" i="5"/>
  <c r="K197" i="5"/>
  <c r="K198" i="5"/>
  <c r="K199" i="5"/>
  <c r="K200" i="5"/>
  <c r="K201" i="5"/>
  <c r="K202" i="5"/>
  <c r="K203" i="5"/>
  <c r="K204" i="5"/>
  <c r="K205" i="5"/>
  <c r="K206" i="5"/>
  <c r="K207" i="5"/>
  <c r="K208" i="5"/>
  <c r="K209" i="5"/>
  <c r="K210" i="5"/>
  <c r="K211" i="5"/>
  <c r="K212" i="5"/>
  <c r="K213" i="5"/>
  <c r="K214" i="5"/>
  <c r="K215" i="5"/>
  <c r="K216" i="5"/>
  <c r="K217" i="5"/>
  <c r="K218" i="5"/>
  <c r="K219" i="5"/>
  <c r="K220" i="5"/>
  <c r="K221" i="5"/>
  <c r="K222" i="5"/>
  <c r="K223" i="5"/>
  <c r="K224" i="5"/>
  <c r="K225" i="5"/>
  <c r="K226" i="5"/>
  <c r="K227" i="5"/>
  <c r="K228" i="5"/>
  <c r="K229" i="5"/>
  <c r="K230" i="5"/>
  <c r="K231" i="5"/>
  <c r="K232" i="5"/>
  <c r="K233" i="5"/>
  <c r="K234" i="5"/>
  <c r="K235" i="5"/>
  <c r="K236" i="5"/>
  <c r="K237" i="5"/>
  <c r="K238" i="5"/>
  <c r="K185" i="5"/>
  <c r="K246" i="5" l="1"/>
  <c r="K239" i="5"/>
  <c r="F325" i="5"/>
  <c r="G325" i="5"/>
  <c r="H325" i="5"/>
  <c r="I325" i="5"/>
  <c r="J325" i="5"/>
  <c r="E325" i="5"/>
  <c r="K322" i="5"/>
  <c r="K323" i="5"/>
  <c r="K324" i="5"/>
  <c r="K321" i="5"/>
  <c r="F319" i="5"/>
  <c r="G319" i="5"/>
  <c r="H319" i="5"/>
  <c r="I319" i="5"/>
  <c r="E319" i="5"/>
  <c r="K310" i="5"/>
  <c r="K311" i="5"/>
  <c r="K312" i="5"/>
  <c r="K313" i="5"/>
  <c r="K314" i="5"/>
  <c r="K317" i="5"/>
  <c r="K318" i="5"/>
  <c r="K309" i="5"/>
  <c r="F307" i="5"/>
  <c r="G307" i="5"/>
  <c r="H307" i="5"/>
  <c r="I307" i="5"/>
  <c r="E307" i="5"/>
  <c r="K297" i="5"/>
  <c r="K298" i="5"/>
  <c r="K299" i="5"/>
  <c r="K300" i="5"/>
  <c r="K301" i="5"/>
  <c r="K302" i="5"/>
  <c r="K303" i="5"/>
  <c r="K304" i="5"/>
  <c r="K306" i="5"/>
  <c r="K296" i="5"/>
  <c r="F288" i="5"/>
  <c r="G288" i="5"/>
  <c r="H288" i="5"/>
  <c r="I288" i="5"/>
  <c r="J288" i="5"/>
  <c r="E288" i="5"/>
  <c r="K287" i="5"/>
  <c r="K288" i="5" s="1"/>
  <c r="F285" i="5"/>
  <c r="H285" i="5"/>
  <c r="K250" i="5"/>
  <c r="K251" i="5"/>
  <c r="K252" i="5"/>
  <c r="K253" i="5"/>
  <c r="K254" i="5"/>
  <c r="K255" i="5"/>
  <c r="K256" i="5"/>
  <c r="K257" i="5"/>
  <c r="K258" i="5"/>
  <c r="K259" i="5"/>
  <c r="K260" i="5"/>
  <c r="K261" i="5"/>
  <c r="K262" i="5"/>
  <c r="K263" i="5"/>
  <c r="K264" i="5"/>
  <c r="K265" i="5"/>
  <c r="K266" i="5"/>
  <c r="K267" i="5"/>
  <c r="K268" i="5"/>
  <c r="K269" i="5"/>
  <c r="K270" i="5"/>
  <c r="K271" i="5"/>
  <c r="K272" i="5"/>
  <c r="K273" i="5"/>
  <c r="K274" i="5"/>
  <c r="K275" i="5"/>
  <c r="K276" i="5"/>
  <c r="K277" i="5"/>
  <c r="K278" i="5"/>
  <c r="K279" i="5"/>
  <c r="K280" i="5"/>
  <c r="K281" i="5"/>
  <c r="K282" i="5"/>
  <c r="K249" i="5"/>
  <c r="K307" i="5" l="1"/>
  <c r="K285" i="5"/>
  <c r="K325" i="5"/>
  <c r="K319" i="5"/>
  <c r="K174" i="5"/>
  <c r="K175" i="5"/>
  <c r="K176" i="5"/>
  <c r="K177" i="5"/>
  <c r="K178" i="5"/>
  <c r="K179" i="5"/>
  <c r="K180" i="5"/>
  <c r="K181" i="5"/>
  <c r="K173" i="5"/>
  <c r="F182" i="5"/>
  <c r="G182" i="5"/>
  <c r="H182" i="5"/>
  <c r="I182" i="5"/>
  <c r="J182" i="5"/>
  <c r="K477" i="5"/>
  <c r="K182" i="5" l="1"/>
  <c r="K489" i="5"/>
  <c r="F152" i="5"/>
  <c r="G152" i="5"/>
  <c r="H152" i="5"/>
  <c r="I152" i="5"/>
  <c r="E152" i="5"/>
  <c r="F171" i="5"/>
  <c r="G171" i="5"/>
  <c r="H171" i="5"/>
  <c r="I171" i="5"/>
  <c r="E171" i="5"/>
  <c r="K170" i="5"/>
  <c r="K169" i="5"/>
  <c r="K168" i="5"/>
  <c r="K167" i="5"/>
  <c r="K166" i="5"/>
  <c r="K165" i="5"/>
  <c r="K164" i="5"/>
  <c r="K163" i="5"/>
  <c r="K162" i="5"/>
  <c r="K161" i="5"/>
  <c r="K160" i="5"/>
  <c r="G158" i="5"/>
  <c r="H158" i="5"/>
  <c r="I158" i="5"/>
  <c r="J158" i="5"/>
  <c r="F158" i="5"/>
  <c r="J155" i="5"/>
  <c r="F122" i="5"/>
  <c r="G122" i="5"/>
  <c r="H122" i="5"/>
  <c r="I122" i="5"/>
  <c r="J122" i="5"/>
  <c r="E122" i="5"/>
  <c r="F116" i="5"/>
  <c r="G116" i="5"/>
  <c r="H116" i="5"/>
  <c r="I116" i="5"/>
  <c r="J116" i="5"/>
  <c r="E116" i="5"/>
  <c r="K95" i="5"/>
  <c r="J96" i="5"/>
  <c r="I96" i="5"/>
  <c r="H96" i="5"/>
  <c r="G96" i="5"/>
  <c r="F96" i="5"/>
  <c r="E96" i="5"/>
  <c r="K75" i="5"/>
  <c r="K76" i="5"/>
  <c r="K77" i="5"/>
  <c r="K78" i="5"/>
  <c r="K79" i="5"/>
  <c r="K80" i="5"/>
  <c r="K81" i="5"/>
  <c r="K82" i="5"/>
  <c r="K83" i="5"/>
  <c r="K84" i="5"/>
  <c r="K85" i="5"/>
  <c r="K86" i="5"/>
  <c r="K87" i="5"/>
  <c r="K88" i="5"/>
  <c r="K89" i="5"/>
  <c r="K90" i="5"/>
  <c r="K91" i="5"/>
  <c r="K92" i="5"/>
  <c r="K74" i="5"/>
  <c r="F93" i="5"/>
  <c r="G93" i="5"/>
  <c r="H93" i="5"/>
  <c r="I93" i="5"/>
  <c r="J93" i="5"/>
  <c r="E93" i="5"/>
  <c r="K55" i="5"/>
  <c r="K56" i="5"/>
  <c r="K57" i="5"/>
  <c r="K58" i="5"/>
  <c r="K59" i="5"/>
  <c r="K60" i="5"/>
  <c r="K61" i="5"/>
  <c r="K62" i="5"/>
  <c r="K63" i="5"/>
  <c r="K64" i="5"/>
  <c r="K65" i="5"/>
  <c r="K66" i="5"/>
  <c r="K67" i="5"/>
  <c r="K68" i="5"/>
  <c r="K54" i="5"/>
  <c r="F72" i="5"/>
  <c r="G72" i="5"/>
  <c r="E72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K16" i="5"/>
  <c r="F14" i="5"/>
  <c r="G14" i="5"/>
  <c r="H14" i="5"/>
  <c r="I14" i="5"/>
  <c r="J14" i="5"/>
  <c r="K14" i="5"/>
  <c r="E14" i="5"/>
  <c r="F11" i="5"/>
  <c r="G11" i="5"/>
  <c r="H11" i="5"/>
  <c r="I11" i="5"/>
  <c r="E11" i="5"/>
  <c r="F7" i="5"/>
  <c r="G7" i="5"/>
  <c r="H7" i="5"/>
  <c r="I7" i="5"/>
  <c r="J7" i="5"/>
  <c r="K7" i="5"/>
  <c r="E7" i="5"/>
  <c r="K171" i="5" l="1"/>
  <c r="K72" i="5"/>
  <c r="K51" i="5"/>
  <c r="K93" i="5"/>
  <c r="K157" i="5"/>
  <c r="K158" i="5" s="1"/>
  <c r="K154" i="5" l="1"/>
  <c r="K155" i="5" s="1"/>
  <c r="G30" i="1" l="1"/>
  <c r="G39" i="1" s="1"/>
  <c r="H30" i="1"/>
  <c r="H39" i="1" s="1"/>
  <c r="I30" i="1"/>
  <c r="I39" i="1" s="1"/>
  <c r="J30" i="1"/>
  <c r="J39" i="1" s="1"/>
  <c r="F30" i="1"/>
  <c r="F39" i="1" s="1"/>
  <c r="K96" i="5" l="1"/>
  <c r="K328" i="5"/>
  <c r="K329" i="5"/>
  <c r="K330" i="5"/>
  <c r="K331" i="5"/>
  <c r="K332" i="5"/>
  <c r="K333" i="5"/>
  <c r="K125" i="5" l="1"/>
  <c r="K126" i="5"/>
  <c r="K127" i="5"/>
  <c r="K128" i="5"/>
  <c r="K129" i="5"/>
  <c r="K130" i="5"/>
  <c r="K131" i="5"/>
  <c r="K132" i="5"/>
  <c r="K133" i="5"/>
  <c r="K134" i="5"/>
  <c r="K135" i="5"/>
  <c r="K136" i="5"/>
  <c r="K137" i="5"/>
  <c r="K138" i="5"/>
  <c r="K139" i="5"/>
  <c r="K140" i="5"/>
  <c r="K141" i="5"/>
  <c r="K142" i="5"/>
  <c r="K143" i="5"/>
  <c r="K144" i="5"/>
  <c r="K145" i="5"/>
  <c r="K146" i="5"/>
  <c r="K147" i="5"/>
  <c r="K148" i="5"/>
  <c r="K124" i="5"/>
  <c r="K119" i="5"/>
  <c r="K120" i="5"/>
  <c r="K121" i="5"/>
  <c r="K118" i="5"/>
  <c r="K101" i="5"/>
  <c r="K102" i="5"/>
  <c r="K103" i="5"/>
  <c r="K104" i="5"/>
  <c r="K105" i="5"/>
  <c r="K106" i="5"/>
  <c r="K107" i="5"/>
  <c r="K108" i="5"/>
  <c r="K109" i="5"/>
  <c r="K110" i="5"/>
  <c r="K111" i="5"/>
  <c r="K112" i="5"/>
  <c r="K113" i="5"/>
  <c r="K114" i="5"/>
  <c r="K115" i="5"/>
  <c r="K100" i="5"/>
  <c r="K122" i="5" l="1"/>
  <c r="K152" i="5"/>
  <c r="K116" i="5"/>
  <c r="K433" i="5"/>
  <c r="K434" i="5"/>
  <c r="K435" i="5"/>
  <c r="K436" i="5"/>
  <c r="K437" i="5"/>
  <c r="K438" i="5"/>
  <c r="K439" i="5"/>
  <c r="K440" i="5"/>
  <c r="K441" i="5"/>
  <c r="K442" i="5"/>
  <c r="K443" i="5"/>
  <c r="K444" i="5"/>
  <c r="K445" i="5"/>
  <c r="K446" i="5"/>
  <c r="K447" i="5"/>
  <c r="K448" i="5"/>
  <c r="K449" i="5"/>
  <c r="K450" i="5"/>
  <c r="K451" i="5"/>
  <c r="K456" i="5"/>
  <c r="K457" i="5"/>
  <c r="K458" i="5"/>
  <c r="K459" i="5"/>
  <c r="K460" i="5"/>
  <c r="K462" i="5"/>
  <c r="K464" i="5"/>
  <c r="K465" i="5"/>
  <c r="K466" i="5"/>
  <c r="K467" i="5"/>
  <c r="K468" i="5"/>
  <c r="K472" i="5"/>
  <c r="K432" i="5"/>
  <c r="F474" i="5"/>
  <c r="K474" i="5" l="1"/>
  <c r="K334" i="5"/>
  <c r="K335" i="5"/>
  <c r="K336" i="5"/>
  <c r="K337" i="5"/>
  <c r="K338" i="5"/>
  <c r="K339" i="5"/>
  <c r="K340" i="5"/>
  <c r="K341" i="5"/>
  <c r="K342" i="5"/>
  <c r="K343" i="5"/>
  <c r="K344" i="5"/>
  <c r="K345" i="5"/>
  <c r="K346" i="5"/>
  <c r="K347" i="5"/>
  <c r="K349" i="5"/>
  <c r="K350" i="5"/>
  <c r="K351" i="5"/>
  <c r="K353" i="5"/>
  <c r="K354" i="5"/>
  <c r="K355" i="5"/>
  <c r="K356" i="5"/>
  <c r="K357" i="5"/>
  <c r="K358" i="5"/>
  <c r="K359" i="5"/>
  <c r="K360" i="5"/>
  <c r="K362" i="5"/>
  <c r="K363" i="5"/>
  <c r="K364" i="5"/>
  <c r="K365" i="5"/>
  <c r="K366" i="5"/>
  <c r="K367" i="5"/>
  <c r="K368" i="5"/>
  <c r="K370" i="5"/>
  <c r="K371" i="5"/>
  <c r="K372" i="5"/>
  <c r="K373" i="5"/>
  <c r="K374" i="5"/>
  <c r="K376" i="5"/>
  <c r="K377" i="5"/>
  <c r="K378" i="5"/>
  <c r="K379" i="5"/>
  <c r="K380" i="5"/>
  <c r="K382" i="5"/>
  <c r="K383" i="5"/>
  <c r="K384" i="5"/>
  <c r="K385" i="5"/>
  <c r="K386" i="5"/>
  <c r="K387" i="5"/>
  <c r="K388" i="5"/>
  <c r="K389" i="5"/>
  <c r="K391" i="5"/>
  <c r="K392" i="5"/>
  <c r="K394" i="5"/>
  <c r="K395" i="5"/>
  <c r="K396" i="5"/>
  <c r="K397" i="5"/>
  <c r="K398" i="5"/>
  <c r="K399" i="5"/>
  <c r="F400" i="5"/>
  <c r="H400" i="5"/>
  <c r="K400" i="5" l="1"/>
</calcChain>
</file>

<file path=xl/sharedStrings.xml><?xml version="1.0" encoding="utf-8"?>
<sst xmlns="http://schemas.openxmlformats.org/spreadsheetml/2006/main" count="997" uniqueCount="429">
  <si>
    <t>Sritis</t>
  </si>
  <si>
    <t>Lėšų šaltinis</t>
  </si>
  <si>
    <t>Skirtas finansavimas, EUR</t>
  </si>
  <si>
    <t>2015 m.</t>
  </si>
  <si>
    <t>2016 m.</t>
  </si>
  <si>
    <t>2017 m.</t>
  </si>
  <si>
    <t>2018 m.</t>
  </si>
  <si>
    <t>2019 m.</t>
  </si>
  <si>
    <t>2020 m.</t>
  </si>
  <si>
    <t>Savivaldybės</t>
  </si>
  <si>
    <t>Sportas</t>
  </si>
  <si>
    <t>Nr.</t>
  </si>
  <si>
    <t>Įmonės kodas</t>
  </si>
  <si>
    <t>Pastabos</t>
  </si>
  <si>
    <t>Programos pavadinimas</t>
  </si>
  <si>
    <t>Socialinė apsauga</t>
  </si>
  <si>
    <t>Švietimas</t>
  </si>
  <si>
    <t>Švietimas (NVŠ)</t>
  </si>
  <si>
    <t>valstybės (SADM)</t>
  </si>
  <si>
    <t>SUMA VISO</t>
  </si>
  <si>
    <t>valstybės (ŠMM)</t>
  </si>
  <si>
    <t>Organizacijos pavadinimas</t>
  </si>
  <si>
    <t>Lietuvos šaulių sąjunga</t>
  </si>
  <si>
    <t>Lietuvos skautija</t>
  </si>
  <si>
    <t>Viešieji interneto prieigos taškai</t>
  </si>
  <si>
    <t>NVO sektoriaus stiprinimas</t>
  </si>
  <si>
    <t>NVO ir bendruomeninės veiklos stiprinimo programa 2017-2019</t>
  </si>
  <si>
    <t>Asociacija „Anykščių šventės“</t>
  </si>
  <si>
    <t>Anykščių vaikų ir jaunimo užimtumo centras</t>
  </si>
  <si>
    <t>Vaižgantiečių klubas „Pragiedrulys”</t>
  </si>
  <si>
    <t>Anykščių Šv. Apaštalo evangeliko mato parapija</t>
  </si>
  <si>
    <t>Anykščių Naujų vėjų bendruomenė</t>
  </si>
  <si>
    <t>Debeikiečių bendrija</t>
  </si>
  <si>
    <t>Anykščių rajono diabetikų  klubas „Ateitis“</t>
  </si>
  <si>
    <t>Anykščių rajono Traupio bendruomenė</t>
  </si>
  <si>
    <t>Svėdasų bendruomenė</t>
  </si>
  <si>
    <t>Antrųjų Svirnų kaimo bendruomenė</t>
  </si>
  <si>
    <t>Lietuvos politinių kalinių ir tremtinių sąjungos Anykščių filialas</t>
  </si>
  <si>
    <t>Debeikių moterų veiklos centras</t>
  </si>
  <si>
    <t>Kavarsko moterų seklyčia</t>
  </si>
  <si>
    <t>Labdaros fondas „Burbiškio bendruomenės centras“</t>
  </si>
  <si>
    <t>Levaniškių bendruomenė „Abipus Nevėžio“</t>
  </si>
  <si>
    <t>LPS „Bočiai“ Anykščių bendrija</t>
  </si>
  <si>
    <t>Piktagalio kaimo bendruomenė</t>
  </si>
  <si>
    <t>Sveikos gyvensenos klubas „Anykščių vaivorykštė“</t>
  </si>
  <si>
    <t>Budrių kaimo bendruomenė</t>
  </si>
  <si>
    <t>Mačionių kaimo bendruomenė</t>
  </si>
  <si>
    <t>Ažuožerių moterų klubas</t>
  </si>
  <si>
    <t>Anykščių rajono N. Elmininkų kaimo bendruomenė</t>
  </si>
  <si>
    <t>Anykščių rajono Troškūnų seniūnijos Kiaušagalio bendruomenė</t>
  </si>
  <si>
    <t>Bendrija „Kartų sandora“</t>
  </si>
  <si>
    <t>Anykščių rajono Šerių kaimo bendruomenė</t>
  </si>
  <si>
    <t>Anykščių J. Biliūno gimnazijos bendruomenės centras</t>
  </si>
  <si>
    <t>Asociacija „Kartų ratas“</t>
  </si>
  <si>
    <t>Anykščių rajono kaimo kultūros darbuotojų bendrija „Suspara“</t>
  </si>
  <si>
    <t>Anykščių rajono Smėlynės kaimo bendruomenė</t>
  </si>
  <si>
    <t>Leliūnų kaimo bendruomenė</t>
  </si>
  <si>
    <t>VšĮ „Gelbėkit vaikus“ Raguvėlės vaikų dienos centras</t>
  </si>
  <si>
    <t>Anykščių rajono vietos veiklos grupė</t>
  </si>
  <si>
    <t>Ažuožerių kaimo bendruomenė</t>
  </si>
  <si>
    <t>Anykščių rajono Šepetiškių–Vikonių kaimų bendruomenė</t>
  </si>
  <si>
    <t>Surdegio bendruomenė</t>
  </si>
  <si>
    <t>Anykščių rajono Skiemonių seniūnijos Katlėrių bendruomenė</t>
  </si>
  <si>
    <t>Šlavėnų kaimo bendruomenė</t>
  </si>
  <si>
    <t>Labdaros paramos fondas„Baltasis balandis“</t>
  </si>
  <si>
    <t>Kavarsko bendruomenės namai</t>
  </si>
  <si>
    <t>Anykščių menininkų asociacija</t>
  </si>
  <si>
    <t>Sporto klubas ,,Anykščių burės“</t>
  </si>
  <si>
    <t>Andrioniškio bendruomenės centras</t>
  </si>
  <si>
    <t>Anykščių rajono Skiemonių kaimo bendruomenė</t>
  </si>
  <si>
    <t>Antano Baranausko vidurinės mokyklos bendruomenė</t>
  </si>
  <si>
    <t>Paežerių žvejų klubas</t>
  </si>
  <si>
    <t>Pasaulio anykštėnų bendrija</t>
  </si>
  <si>
    <t>Raguvėlės moterų klubas</t>
  </si>
  <si>
    <t>VšĮ Šeimos idėjų centras</t>
  </si>
  <si>
    <t>VšĮ Anykščių jaunimo verslumo centras</t>
  </si>
  <si>
    <t>VšĮ Anykščių televizijos ir informacijos centras</t>
  </si>
  <si>
    <t>Akmenos kaimo bendruomenė</t>
  </si>
  <si>
    <t>Anykščių rajono Budrių kaimo bendruomenė</t>
  </si>
  <si>
    <t>Anykščių rajono Dabužių kaimo bendruomenė</t>
  </si>
  <si>
    <t>Anykščių rajono Nevėžos kaimų bendruomenė</t>
  </si>
  <si>
    <t>Skautų klubas "Vis budžiu"</t>
  </si>
  <si>
    <t>Asociacija "Kalitos kalnas"</t>
  </si>
  <si>
    <t>Vašuokėnų kaimo bendruomenė</t>
  </si>
  <si>
    <t>Butėnų kaimo bendruomenė</t>
  </si>
  <si>
    <t>Troškūnų bendruomenė</t>
  </si>
  <si>
    <t>Anykščių rajono Burbiškio kaimo bendruomenė</t>
  </si>
  <si>
    <t>VšĮ "Anykščių jausmų ratas"</t>
  </si>
  <si>
    <t>Anykščių Trečiojo amžiaus universitetas</t>
  </si>
  <si>
    <t>Anykščių rajono Mačionių kaimo bendruomenė</t>
  </si>
  <si>
    <t>Daujočių bendruomenė asociacija</t>
  </si>
  <si>
    <t>Anykščių moterų informacijos ir užimtumo centras</t>
  </si>
  <si>
    <t>Anykščių rajono Viešintų bendruomenė</t>
  </si>
  <si>
    <t>Kaimo bendruomenė Elmininkiečių senolių kraštas</t>
  </si>
  <si>
    <t>Anykščių Jono Biliūno gimnazijos bendruomenės centras</t>
  </si>
  <si>
    <t>Anykščių naujų vėjų bendruomenė</t>
  </si>
  <si>
    <t>Anykščių Jurzdiko bendruomenė</t>
  </si>
  <si>
    <t>Anykščių rajono Staškūniškio bendruomenė</t>
  </si>
  <si>
    <t>Sporto klubas ,,Troškūnietis"</t>
  </si>
  <si>
    <t>Anykščių rajono Kurklių miestelio bendruomenė</t>
  </si>
  <si>
    <t>Jaunimo užimtumo skatinimas</t>
  </si>
  <si>
    <t>Atvirųjų jaunimo erdvių veiklos užtikrinimas</t>
  </si>
  <si>
    <t>Sporto klubas ,,Troškūnietis“</t>
  </si>
  <si>
    <t>Lietuvos jaunųjų krikščionių sąjunga, Traupio skyrius</t>
  </si>
  <si>
    <t>Všį Anykščių jaunimo verslumo centras</t>
  </si>
  <si>
    <t>Kalitos kalnas</t>
  </si>
  <si>
    <t>VšĮ Anykščių jausmų ratas</t>
  </si>
  <si>
    <t>Anykščių Jono Biliūno gimnazija</t>
  </si>
  <si>
    <t>Levaniškių bendruomenė ,,Abipus Nevėžio“</t>
  </si>
  <si>
    <t>Jaunimo asociacija ,,Tau penki“</t>
  </si>
  <si>
    <t>Viso 2015-2020 m.</t>
  </si>
  <si>
    <t>Anykščių kultūros centras (Ažuožerių skyrius)</t>
  </si>
  <si>
    <t>Anykščių kultūros centras (Leliūnų skyrius)</t>
  </si>
  <si>
    <t>Anykščių r. savivaldybės L. ir S. Didžiulių viešoji biblioteka</t>
  </si>
  <si>
    <t>Utenos apskrities vyriausiasis policijos komisariatas (Anykščių PK)</t>
  </si>
  <si>
    <t>Utenos apskrities priešgaisrinė gelbėjimo tarnyba (Anykščių PGT)</t>
  </si>
  <si>
    <t>3.</t>
  </si>
  <si>
    <t>VšĮ Anykščių r. savivaldybės Pirminės sveikatos priežiūros centras</t>
  </si>
  <si>
    <t>Anykščių r. Viešintų pagrindinė mokykla – daugiafunkcis centras</t>
  </si>
  <si>
    <t>Anykščių vaikų lopšelis – darželis ,,Spindulėlis“</t>
  </si>
  <si>
    <t>Anykščių r. Debeikių pagrindinė mokykla</t>
  </si>
  <si>
    <t>Aulelių vaikų globos namai</t>
  </si>
  <si>
    <t>Anykščių vaikų lopšelis – darželis ,,Eglutė“</t>
  </si>
  <si>
    <t>Anykščių lopšelis – darželis ,,Žilvitis“</t>
  </si>
  <si>
    <t>Anykščių vaikų lopšelis – darželis ,,Žiogelis“</t>
  </si>
  <si>
    <t>Anykščių socialinės globos namai</t>
  </si>
  <si>
    <t>Anykščių Šv. Mato bažnyčios Caritas</t>
  </si>
  <si>
    <t>Anykščių švietimo pagalbos tarnyba</t>
  </si>
  <si>
    <t>Anykščių socialinių paslaugų centras</t>
  </si>
  <si>
    <t>Anykščių socialinės gerovės centras</t>
  </si>
  <si>
    <t>Anykščių Antano Vienuolio progimnazija</t>
  </si>
  <si>
    <t>Anykščių r. Traupio pagrindinė mokykla</t>
  </si>
  <si>
    <t>VšĮ Sveikatos oazė</t>
  </si>
  <si>
    <t>Gyventojų saugumo užtikrinimas</t>
  </si>
  <si>
    <t>Mokinių sporto ir sveikatingumo baseine programa</t>
  </si>
  <si>
    <t>VšĮ „Sveikatos oazė"</t>
  </si>
  <si>
    <t>Tradicinių sporto renginių įgyvendinimas</t>
  </si>
  <si>
    <t>Anykščių kūno kultūros ir sporto centras</t>
  </si>
  <si>
    <t>Sporto veiklos vykdymas</t>
  </si>
  <si>
    <t>Anykščių karatė sporto klubas</t>
  </si>
  <si>
    <t>Anykščių rajono sunkiosios atletikos sporto klubas „Heraklis"</t>
  </si>
  <si>
    <t>Anykščių slidinėjimo sporto klubas „Viesulas"</t>
  </si>
  <si>
    <t>Sveikos gyvensenos klubas „Anykščių vaivorykštė"</t>
  </si>
  <si>
    <t>Sporto klubas „Troškūnietis"</t>
  </si>
  <si>
    <t>Anykščių rajono graikų-romėnų imtynių klubas „Ąžuolas"</t>
  </si>
  <si>
    <t>Futbolo sporto klubas</t>
  </si>
  <si>
    <t>Lietuvos gatvės vaikų futbolo federacijos Anykščių skyrius</t>
  </si>
  <si>
    <t>Sporto klubas „Origonas"</t>
  </si>
  <si>
    <t>Anykščių rajono šachmatų klubas „Šešiasdešimt keturi"</t>
  </si>
  <si>
    <t>Sporto klubas „Ugnius moto"</t>
  </si>
  <si>
    <t>Anykščių sporto klubas „Vėtrungė"</t>
  </si>
  <si>
    <t>Anykščių krepšinio klubas „Veteranas"</t>
  </si>
  <si>
    <t>Sporto klubas „Vilartas"</t>
  </si>
  <si>
    <t>Kavarsko sporto ir pramogų klubas</t>
  </si>
  <si>
    <t>Anykščių olimpiečių klubas</t>
  </si>
  <si>
    <t>VšĮ „MKS-ČIVERSA"</t>
  </si>
  <si>
    <t>VšĮ „Volupis"</t>
  </si>
  <si>
    <t>Asociacija „Kalitos kalnas"</t>
  </si>
  <si>
    <t>Anykščių vaikų lopšelis-darželis „Spindulėlis"</t>
  </si>
  <si>
    <t>Anykščių vaikų lopšelis-darželis „Eglutė"</t>
  </si>
  <si>
    <t>Anykščių vaikų lopšelis-darželis „Žiogelis"</t>
  </si>
  <si>
    <t>Anykščių r. Viešintų pagrindinė mokykla-daugiafunkcis centras</t>
  </si>
  <si>
    <t>VšĮ „Grynam ore"</t>
  </si>
  <si>
    <t>Anykščių r. Svėdasų Juozo Tumo-Vaižganto gimnazija</t>
  </si>
  <si>
    <t>Anykščių technikos sporto klubas „Motorsportas"</t>
  </si>
  <si>
    <t>Anykščių teniso klubas „Anykščių kortas"</t>
  </si>
  <si>
    <t>Neįgaliųjų socialinė integracija per kūno kultūrą ir sportą</t>
  </si>
  <si>
    <t>Anykščių rajono neįgaliųjų draugija</t>
  </si>
  <si>
    <t>Vaikų užimtumo didinimas</t>
  </si>
  <si>
    <t>Anykščių vaikų paramos ir užimtumo centras</t>
  </si>
  <si>
    <t>Anykščių r. Kavarsko pagrindinė mokykla -daugiafunkcis centras</t>
  </si>
  <si>
    <t>Anykščių r. Troškūnų Kazio Inčiūros gimnazija</t>
  </si>
  <si>
    <t>Anykščių Antano Baranausko pagrindinė mokykla</t>
  </si>
  <si>
    <t>VšĮ „Auto moto group"</t>
  </si>
  <si>
    <t>„Gelbėkit vaikus" Raguvėlės vaikų dienos centras</t>
  </si>
  <si>
    <t>Neformalusis vaikų švietimas</t>
  </si>
  <si>
    <t>VšĮ „Robotikos akademija"</t>
  </si>
  <si>
    <t>Anykščių kultūros centras</t>
  </si>
  <si>
    <t>UAB „Pilnatvė"</t>
  </si>
  <si>
    <t>Laisvasis mokytojas JV</t>
  </si>
  <si>
    <t>Laisvasis mokytojas RS</t>
  </si>
  <si>
    <t>Laisvasis mokytojas AB</t>
  </si>
  <si>
    <t>Laisvasis mokytojas OU</t>
  </si>
  <si>
    <t>Laisvasis mokytojas DG</t>
  </si>
  <si>
    <t>Laisvasis mokytojas PM</t>
  </si>
  <si>
    <t>VšĮ „Atvertos langinės"</t>
  </si>
  <si>
    <t>Neformalus suaugusiųjų švietimas</t>
  </si>
  <si>
    <t>2018 m</t>
  </si>
  <si>
    <t>x</t>
  </si>
  <si>
    <t xml:space="preserve"> 2019 m.</t>
  </si>
  <si>
    <t xml:space="preserve"> 2020 m.</t>
  </si>
  <si>
    <t>1.</t>
  </si>
  <si>
    <t>3.2. Atvirųjų jaunimo erdvių veiklos užtikrinimas</t>
  </si>
  <si>
    <t>Viso:</t>
  </si>
  <si>
    <t>Socialinės reabilitacijos paslaugų neįgaliesiems bendriuomenėje projektų atranka</t>
  </si>
  <si>
    <t>Socialinių paslaugų projektų finansavimas</t>
  </si>
  <si>
    <t>Asociacija Anykščių vaikų ir jaunimo užimtumo centras</t>
  </si>
  <si>
    <t>Asociacija Anykščių rajono neįgaliųjų draugija</t>
  </si>
  <si>
    <t>Asociacija Anykščių moterų užimtumo ir informavimo centras</t>
  </si>
  <si>
    <t>Jokūbavos šeimyna</t>
  </si>
  <si>
    <t>VšĮ „Gelbėkit vaikus“ Raguvėlės vaikų dienos dienos centras</t>
  </si>
  <si>
    <t>Anykščių rajono socialinių paslaugų centras BĮ</t>
  </si>
  <si>
    <t>Anykščių socialinės globos namai BĮ</t>
  </si>
  <si>
    <t>Asociacija Lietuvos Raudonojo Kryžiaus Draugijos Anykščių skyrius</t>
  </si>
  <si>
    <t>Labdaros ir paramos fondas „Prieglobstis“</t>
  </si>
  <si>
    <t>Asociacija Anykščių socialinės gerovės centras</t>
  </si>
  <si>
    <t>Neįgaliųjų socialinės integracijos projektų finansavimas</t>
  </si>
  <si>
    <t>VšĮ Panevėžio ir Utenos regionų aklųjų centras</t>
  </si>
  <si>
    <t>Anykščių sutrikusio intelekto žmonių globos bendrija „Anykščių Viltis“</t>
  </si>
  <si>
    <t>Asociacija Neįgaliųjų teatras „Anykščių šviesa“</t>
  </si>
  <si>
    <t>Asociacija Anykščių rajono diabetikų klubas „Ateitis“</t>
  </si>
  <si>
    <t>VšĮ Panevėžio kurčiųjų reabilitacijos centras</t>
  </si>
  <si>
    <t>2.2. Mokinių, besimokančių pagal pradinio ugdymo programą, mokymas plaukti</t>
  </si>
  <si>
    <t>2.1. Mokinių sporto ir sveikatingumo baseine programa</t>
  </si>
  <si>
    <t>2.4. Tradicinių sporto renginių įgyvendinimas</t>
  </si>
  <si>
    <t>2.5. Sporto veiklos vykdymas</t>
  </si>
  <si>
    <t>X</t>
  </si>
  <si>
    <t>3.4. Jaunimo savanoriškos veiklos skatinimas (nauja programa nuo 2020 m.)</t>
  </si>
  <si>
    <t>3.3. Gyventojų saugumo stiprinimas</t>
  </si>
  <si>
    <t>3.1. Jaunimo užimtumo skatinimas</t>
  </si>
  <si>
    <t>3.5. Socialinių paslaugų projektų finansavimas</t>
  </si>
  <si>
    <t>3.6. Neįgaliųjų socialinės integracijos projektų finansavimas</t>
  </si>
  <si>
    <t>4.1. Vaikų užimtumo didinimas</t>
  </si>
  <si>
    <t>5.1. NVO sektoriaus institucinis stiprinimas</t>
  </si>
  <si>
    <t>Sveikata</t>
  </si>
  <si>
    <t>IŠ VISO (1+2+3 Programos)</t>
  </si>
  <si>
    <t>SUMA VISO:</t>
  </si>
  <si>
    <t>N</t>
  </si>
  <si>
    <t>N- neturi kodo</t>
  </si>
  <si>
    <t>0,00 - lėšų neskirta</t>
  </si>
  <si>
    <t>NVO sektoriaus institucicinis stiprinimas</t>
  </si>
  <si>
    <t>Valstybės biudžeto lėšos (SADM)</t>
  </si>
  <si>
    <t>Savivaldybės biudžeto lėšos</t>
  </si>
  <si>
    <t xml:space="preserve">2018 m. </t>
  </si>
  <si>
    <t xml:space="preserve">2019 m. </t>
  </si>
  <si>
    <t>VISO 2017-2019 m.</t>
  </si>
  <si>
    <t>Kultūros projektų įgyvendinimas</t>
  </si>
  <si>
    <t xml:space="preserve"> Vaižgantiečių klubas „Pragiedrulys“</t>
  </si>
  <si>
    <t>Anykščių L. ir S. Didžiulių viešoji biblioteka</t>
  </si>
  <si>
    <t>VšĮ „Aukštaitijos siaurasis geležinkelis“</t>
  </si>
  <si>
    <t>VšĮ „Kantata“</t>
  </si>
  <si>
    <t>VšĮ Anykščių kamerinis choras „Salve Cantus“</t>
  </si>
  <si>
    <t>VšĮ „Prasmingas garsas“</t>
  </si>
  <si>
    <t>VšĮ Anykščių menų inkubatorius-menų studija</t>
  </si>
  <si>
    <t>IN SCRIPT</t>
  </si>
  <si>
    <t>VšĮ „Trakinių partizanai“</t>
  </si>
  <si>
    <t>VšĮ „Anykščių televizijos ir informacijos centras“</t>
  </si>
  <si>
    <t>VšĮ „Moontrix“</t>
  </si>
  <si>
    <t>Anykščių menų centras</t>
  </si>
  <si>
    <t>A.Baranausko ir A. Vienuolio-Žukausko memorialinis muziejus</t>
  </si>
  <si>
    <t>Anykščių muzikos mokykla</t>
  </si>
  <si>
    <t>Natrix natrix</t>
  </si>
  <si>
    <t>Anykščių kūrybos ir dailės mokykla</t>
  </si>
  <si>
    <t>Anykščių televizijos ir informacijos centras</t>
  </si>
  <si>
    <t>Anykščių r. tautinių šokių ansamblio „Gojus“ klubas</t>
  </si>
  <si>
    <t>VšĮ Kino pavasaris</t>
  </si>
  <si>
    <t>VšĮ „Teatriukas“</t>
  </si>
  <si>
    <t>VšĮ Popieriniai lėktuvai</t>
  </si>
  <si>
    <t>VšĮ Mokyklų tobulinimo centras</t>
  </si>
  <si>
    <t>Lietuvos polit. kalinių ir tremtinių sąjungos Anykščių filialas</t>
  </si>
  <si>
    <t>Viešųjų paslaugų kūrybinių industrijų plėtotei organizavimas ir vykdymas</t>
  </si>
  <si>
    <t>Leidybinių veiklų įgyvendinimas</t>
  </si>
  <si>
    <t>A. Baranausko ir A. Vienuolio-Žukausko memorialinis muziejus</t>
  </si>
  <si>
    <t>Anykščių rajono savivaldybės L. ir S. Didžiulių viešoji biblioteka</t>
  </si>
  <si>
    <t xml:space="preserve">Asociacija „Anykščių šventės“ </t>
  </si>
  <si>
    <t>VšĮ „A Propos studija“</t>
  </si>
  <si>
    <t>Tradicinių festivalių įgyvendinimas</t>
  </si>
  <si>
    <t>VšĮ „Bardai LT“</t>
  </si>
  <si>
    <t xml:space="preserve">VšĮ„Sveikatos oazė“ </t>
  </si>
  <si>
    <t xml:space="preserve">Asociacija „ALT events“ </t>
  </si>
  <si>
    <t>VšĮ „Kino kontora“</t>
  </si>
  <si>
    <t xml:space="preserve"> Liudvikos ir Stanislovo Didžiulių viešoji biblioteka</t>
  </si>
  <si>
    <t>Turizmo projektų įgyvendinimas</t>
  </si>
  <si>
    <t>VšĮ Anykščių turizmo informacijos centras</t>
  </si>
  <si>
    <t>Anykščių regioninio parko direkcija</t>
  </si>
  <si>
    <t>VšĮ Anykščių turizmo ir verslo informacijos centras</t>
  </si>
  <si>
    <t xml:space="preserve"> Lietuvos politinių kalinių ir tremtinių sąjunga</t>
  </si>
  <si>
    <t xml:space="preserve">Lietuvos rašytojų sąjungos literatūros fondas </t>
  </si>
  <si>
    <t>Anykščių rajono literatų klubas „Marčiupys“</t>
  </si>
  <si>
    <t>VšĮ Atvertos langinės</t>
  </si>
  <si>
    <t>UAB „Petro ofsetas“</t>
  </si>
  <si>
    <t>Viešosios politikos sritis SPORTAS</t>
  </si>
  <si>
    <t>Viešosios politikos sritis ŠVIETIMAS</t>
  </si>
  <si>
    <t>Viešosios politikos sritis SOCIALINĖ APSAUGA</t>
  </si>
  <si>
    <t>Viešosios politikos sritis SVEIKATOS APSAUGA</t>
  </si>
  <si>
    <t>Viešosios politikos sritis KULTŪRA</t>
  </si>
  <si>
    <t>Viešosios politikos sritis NVO SEKTORIAUS STIPRINIMAS</t>
  </si>
  <si>
    <t>XXII</t>
  </si>
  <si>
    <t>XXIII</t>
  </si>
  <si>
    <t>XXIV</t>
  </si>
  <si>
    <t>Viešosios politikos sritis NVO</t>
  </si>
  <si>
    <t>Visuomenės sveikatos projektų vykdymas</t>
  </si>
  <si>
    <t>Anykščių Antano Baranausko pagrindinės mokyklos bendruomenė</t>
  </si>
  <si>
    <t>Anykščių rajono socialinių paslaugų centras</t>
  </si>
  <si>
    <t>Labdaros ir paramos fondas „Prieglobstis“ padalinys "Senjorų prieglobstis"</t>
  </si>
  <si>
    <t>Anykščių rajono savivaldybės visuomenės sveikatos biuras</t>
  </si>
  <si>
    <t>Lietuvos pensininkų sąjungos „Bočiai“ Anykščių bendrija</t>
  </si>
  <si>
    <t>Sporto klubas „Anykščių burės“</t>
  </si>
  <si>
    <t>UAB „Utenos deratizacija“</t>
  </si>
  <si>
    <t>VšĮ Anykščių rajono psichikos sveikatos centras</t>
  </si>
  <si>
    <t>Labdaros fondas "Burbiškio bendruomenės centras"</t>
  </si>
  <si>
    <t>UAB "Anykščių profilaktinė dezinfekcija"</t>
  </si>
  <si>
    <t>Asociacija "Kartų ratas"</t>
  </si>
  <si>
    <t>Anykščių rajono sutrikusio intelekto jaunuolių globos asociacija "Vertės ratas"</t>
  </si>
  <si>
    <t>Utenos visuomenės sveikatos centras</t>
  </si>
  <si>
    <t>TD ACTIVE</t>
  </si>
  <si>
    <t>Lietuvos kartografų draugija</t>
  </si>
  <si>
    <t>Anykščių r. savivaldybės L. ir S. Didžiulių viešoji bibliotekos Ažuožerių filialas</t>
  </si>
  <si>
    <t>Skiemonių kaimo bendruomenė</t>
  </si>
  <si>
    <t> 302577039</t>
  </si>
  <si>
    <t>Anykščių r. Juozo Tumo-Vaižganto gimnazija</t>
  </si>
  <si>
    <t>Sveikatos priežiūros įstaigų projektų vykdymas</t>
  </si>
  <si>
    <t>VšĮ Anykščių rajono savivaldybės ligoninė</t>
  </si>
  <si>
    <t>VšĮ Anykščių rajono savivaldybės Pirminės sveikatos priežiūros centras</t>
  </si>
  <si>
    <t>L. Tuskenienės stomatologijos kabinetas</t>
  </si>
  <si>
    <t>UAB "Teradenta"</t>
  </si>
  <si>
    <t xml:space="preserve">Pastabos </t>
  </si>
  <si>
    <t> 14300,00</t>
  </si>
  <si>
    <t> 13900,00</t>
  </si>
  <si>
    <t> 23200,00</t>
  </si>
  <si>
    <t>6.1. Visuomenės sveikatos projektų vykdymas</t>
  </si>
  <si>
    <t>6.2. Sveikatos priežiūros įstaigų projektų vykdymas</t>
  </si>
  <si>
    <t>1.3. Leidybinių veiklų įgyvendinimas</t>
  </si>
  <si>
    <t>1.4. Tradicinių festivalių įgyvendinimas</t>
  </si>
  <si>
    <t>1.5. Turizmo projektų įgyvendinimas</t>
  </si>
  <si>
    <t>1.2. Viešųjų paslaugų kūrybinių industrijų plėtotei organizavimas ir vykdymas</t>
  </si>
  <si>
    <t>1.1. Kultūros projektų įgyvendinimas</t>
  </si>
  <si>
    <t xml:space="preserve"> Kultūra</t>
  </si>
  <si>
    <t>Eil.</t>
  </si>
  <si>
    <t>2.3. Mokymo plaukti programa (nauja Programa nuo 2020 m.)</t>
  </si>
  <si>
    <t>4.2. Neformalus suaugusiųjų švietimas</t>
  </si>
  <si>
    <t>XXV</t>
  </si>
  <si>
    <t>Kavarsko centrinė bendruomenė</t>
  </si>
  <si>
    <t>2016 m. finansuotas neformalios jaunimo grupės projektas</t>
  </si>
  <si>
    <t>Lietuvos Raudonojo kryžiaus draugijos Anykščių skyrius</t>
  </si>
  <si>
    <t>1.2. Neįgaliųjų socialinė integracija per kūno kultūrą ir sportą</t>
  </si>
  <si>
    <t>1.1. Neformalaus vaikų švietimo programa</t>
  </si>
  <si>
    <t>3.2. NVO ir bendruomeninės veiklos stiprinimo programa 2017-2019</t>
  </si>
  <si>
    <t xml:space="preserve">2015 m. </t>
  </si>
  <si>
    <t>2015 m. pagal seniūnaičių išplėstinių sueigų protokolinius sprendimus, prekes ir paslaugas, skirtas bendruomeninei veiklai,  pirko Savivaldybės administracija.</t>
  </si>
  <si>
    <t xml:space="preserve">2016 m. </t>
  </si>
  <si>
    <t>2016 m. programos vykdymas Savivaldybei nebuvo deleguotas. Bendruomenės pačios galėjo teikti paraiškas LR SADM</t>
  </si>
  <si>
    <t>2019 m. finansuotas neformalios jaunimo grupės projektas</t>
  </si>
  <si>
    <t xml:space="preserve">Jaunimo savanoriškos veiklos skatinimas </t>
  </si>
  <si>
    <t>Valstybės vardu skolintos lėšos (ŠMSM)</t>
  </si>
  <si>
    <t>Anykščių obelų bendruomenė</t>
  </si>
  <si>
    <t>VšĮ „Yamaha muzikos mokykla"</t>
  </si>
  <si>
    <t>MB „Anykščių sporto turas"</t>
  </si>
  <si>
    <t>VšĮ „Mickūnų motokroso parkas"</t>
  </si>
  <si>
    <t>Programa buvo įgyvendinama iki 2020 m.</t>
  </si>
  <si>
    <t xml:space="preserve"> Nauja programa nuo 2020 m.</t>
  </si>
  <si>
    <t>XXVI</t>
  </si>
  <si>
    <t>Vaikų užimtumo didinimas (2020 m. pradėta vykdyti programa)</t>
  </si>
  <si>
    <t>2020 m. lėšų projektams neskirta, biudžeto lėšos buvo naudojamos COVID-19  ligos prevencinėms priemonėms.</t>
  </si>
  <si>
    <t>Ažuožerių obelų bendruomenė</t>
  </si>
  <si>
    <t>Raguvėlės juosta, asociacija</t>
  </si>
  <si>
    <t>Vaižganto krašto bendruomenė</t>
  </si>
  <si>
    <t>"Obuolio bendruomenė" asociacija</t>
  </si>
  <si>
    <t>Viešintų Šv. Arkangelo Mykolo Parapija</t>
  </si>
  <si>
    <t xml:space="preserve">Anykščių švietimo pagalbos tarnyba </t>
  </si>
  <si>
    <t xml:space="preserve">Anykščių Antano Vienuolio progimnazija </t>
  </si>
  <si>
    <t>XXVII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</si>
  <si>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</si>
  <si>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</si>
  <si>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</si>
  <si>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</si>
  <si>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</si>
  <si>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</si>
  <si>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</si>
  <si>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</si>
  <si>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</si>
  <si>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XI</t>
  </si>
  <si>
    <t>XII</t>
  </si>
  <si>
    <t>XIII</t>
  </si>
  <si>
    <t>XIV</t>
  </si>
  <si>
    <t>XV</t>
  </si>
  <si>
    <t>XVI</t>
  </si>
  <si>
    <t>XVII</t>
  </si>
  <si>
    <t>XVIII</t>
  </si>
  <si>
    <t>XIX</t>
  </si>
  <si>
    <t>SVV skatinimas</t>
  </si>
  <si>
    <t>Smulkiojo ir vidutinio verslo skatinimo programa</t>
  </si>
  <si>
    <t>Viešųjų paslaugų verslui organizavimas ir vykdymas</t>
  </si>
  <si>
    <t xml:space="preserve">VšĮ "Atvertos langinės" </t>
  </si>
  <si>
    <t xml:space="preserve"> ALT Events - 1600 Eur</t>
  </si>
  <si>
    <t>1</t>
  </si>
  <si>
    <t>Jurzdiko bendruomenė</t>
  </si>
  <si>
    <t>Kūrybinių iniciatyvų plėtra (nuo 2020 m. pradėta vykdyti programa)</t>
  </si>
  <si>
    <t>Mokymo plaukti programa (iki 2020 m. –  Mokinių, besimokančių pagal pradinio ugdymo programą, mokymas plaukti programa)</t>
  </si>
  <si>
    <t>Anykščių turizmo ir verslo informacijos centras</t>
  </si>
  <si>
    <t xml:space="preserve">Anykščių verslo informacinio centras </t>
  </si>
  <si>
    <t>1.6. Kūrybinių iniciatyvų plėtra</t>
  </si>
  <si>
    <t>XX</t>
  </si>
  <si>
    <t>XXVIII</t>
  </si>
  <si>
    <t>4.1.Vaikų užimtumo didinimas</t>
  </si>
  <si>
    <t>valstybės vardu skolintos lėšos (ŠMSM)</t>
  </si>
  <si>
    <t xml:space="preserve">Viešosios paslaugos verslui </t>
  </si>
  <si>
    <t xml:space="preserve">Pradėjo veiklą nuo 2019 m. </t>
  </si>
  <si>
    <t>7.1. Smulkiojo ir vidutinio verslo skatinimo programa</t>
  </si>
  <si>
    <t>7.2. Viešųjų paslaugų verslui organizavimas ir vykdymas</t>
  </si>
  <si>
    <t xml:space="preserve"> VISO (1+2+3+4+5+6 +7 )</t>
  </si>
  <si>
    <t>3.1.Vietos bendruomenių savivaldos programa 2013-2015 m.  Pagal Aprašą pirkimus vykdė seniūnijos, bet paslaugas gavo rajono bendruomenės ir NVO</t>
  </si>
  <si>
    <t>Programa/priemonė</t>
  </si>
  <si>
    <t>Programa 2020 m. nebuvo įgyvendinama</t>
  </si>
  <si>
    <t>*</t>
  </si>
  <si>
    <t>Programa x pažymėtais metais nebuvo vykdoma</t>
  </si>
  <si>
    <t>3.8. Neįgaliųjų socialinė integracija per kūno kultūrą ir sportą</t>
  </si>
  <si>
    <t>Juridinias asmuo išregistruotas 2019 m.</t>
  </si>
  <si>
    <t>2.1.Socialinės reabilitacijos paslaugų neįgaliesiems bendriuomenėje projektų atranka*</t>
  </si>
  <si>
    <t>3.7. Socialinės reabilitacijos paslaugų neįgaliesiems bendriuomenėje projektų atranka*</t>
  </si>
  <si>
    <t>VšĮ Pagalbos ir informacijos šeimai tarnyba</t>
  </si>
  <si>
    <t>Programa "Socialinės reabilitacijos paslaugų neįgaliesiems bendriuomenėje projektų atranka"  finansuojama  iš 2 lėšų šaltinių: Savivaldybės ir Valstybės biudžeto lėšų</t>
  </si>
  <si>
    <t>Duomenis 2020-12-29 susistemino Anykščių rajono savivaldybės adminsitracijos Investicijų ir projektų valdymo skyriaus vyresnioji specialistė Loreta Pesliakienė,  el. p. loreta.pesliakiene@anyksciai.lt; mob. 8 687 50 731</t>
  </si>
  <si>
    <t>Koordinatorius - Nila M.</t>
  </si>
  <si>
    <t>Koordinatorius - Nijolė P.</t>
  </si>
  <si>
    <t>Koordinatorius - Inga B.</t>
  </si>
  <si>
    <t>Koordinatorius - Loreta P.</t>
  </si>
  <si>
    <t>Koordinatorius - Laura B.</t>
  </si>
  <si>
    <t>Koordinatorius - Vaiva D.</t>
  </si>
  <si>
    <t>Koordinatorius - Audronė P.</t>
  </si>
  <si>
    <t>Koordinatorius - Vida M.</t>
  </si>
  <si>
    <t>Koordinatorius - J.Jucevičienė</t>
  </si>
  <si>
    <t>XXI</t>
  </si>
  <si>
    <t>XXVIX</t>
  </si>
  <si>
    <t xml:space="preserve">Anykščių rajono savivaldybės konkursinės programos/priemonės, pagal kurias skirtos lėšos projektų finansavimui 2015-2020 m. </t>
  </si>
  <si>
    <t xml:space="preserve"> ANYKŠČIŲ RAJONO SAVIVALDYBĖ  į. k. 188774637</t>
  </si>
  <si>
    <t xml:space="preserve">                         Savivaldybės biudžeto lėšomis finansuotos programos/priemonės</t>
  </si>
  <si>
    <t>Valstybės biudžeto lėšomis finansuotos programos/priemonės</t>
  </si>
  <si>
    <t>Anykščių rajono savivaldybės konkursinės programos/priemonės, pagal kurias  2015-2020 m. skirtas finansavimas (Eur) projektams įgyvendinti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</si>
</sst>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;[Red]\-0.00\ "/>
  </numFmts>
  <fonts count="39" x14ac:knownFonts="1">
    <font>
      <sz val="10"/>
      <color rgb="FF000000"/>
      <name val="Arial"/>
    </font>
    <font>
      <b/>
      <sz val="11"/>
      <color theme="1"/>
      <name val="Calibri"/>
      <family val="2"/>
      <charset val="186"/>
    </font>
    <font>
      <sz val="10"/>
      <color rgb="FF000000"/>
      <name val="Calibri"/>
      <family val="2"/>
      <charset val="186"/>
    </font>
    <font>
      <sz val="11"/>
      <color theme="1"/>
      <name val="Calibri"/>
      <family val="2"/>
      <charset val="186"/>
    </font>
    <font>
      <sz val="12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color rgb="FF000000"/>
      <name val="Times New Roman"/>
      <family val="1"/>
      <charset val="186"/>
    </font>
    <font>
      <sz val="10"/>
      <color theme="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color rgb="FF000000"/>
      <name val="Times New Roman"/>
      <family val="1"/>
      <charset val="186"/>
    </font>
    <font>
      <b/>
      <sz val="10"/>
      <color rgb="FF0070C0"/>
      <name val="Times New Roman"/>
      <family val="1"/>
      <charset val="186"/>
    </font>
    <font>
      <i/>
      <sz val="10"/>
      <color rgb="FF000000"/>
      <name val="Times New Roman"/>
      <family val="1"/>
      <charset val="186"/>
    </font>
    <font>
      <sz val="10"/>
      <color rgb="FF000000"/>
      <name val="Arial"/>
      <family val="2"/>
      <charset val="186"/>
    </font>
    <font>
      <b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color rgb="FFFFFFFF"/>
      <name val="Times New Roman"/>
      <family val="1"/>
      <charset val="186"/>
    </font>
    <font>
      <b/>
      <i/>
      <sz val="10"/>
      <color rgb="FFFFFFFF"/>
      <name val="Times New Roman"/>
      <family val="1"/>
      <charset val="186"/>
    </font>
    <font>
      <b/>
      <sz val="10"/>
      <color rgb="FFFFFFFF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0"/>
      <name val="Times New Roman"/>
      <family val="1"/>
      <charset val="186"/>
    </font>
    <font>
      <b/>
      <i/>
      <sz val="10"/>
      <color theme="1"/>
      <name val="Times New Roman"/>
      <family val="1"/>
      <charset val="186"/>
    </font>
    <font>
      <b/>
      <i/>
      <sz val="10"/>
      <color rgb="FF000000"/>
      <name val="Times New Roman"/>
      <family val="1"/>
      <charset val="186"/>
    </font>
    <font>
      <i/>
      <sz val="12"/>
      <color theme="0"/>
      <name val="Times New Roman"/>
      <family val="1"/>
      <charset val="186"/>
    </font>
    <font>
      <b/>
      <sz val="10"/>
      <color theme="0"/>
      <name val="Times New Roman"/>
      <family val="1"/>
      <charset val="186"/>
    </font>
    <font>
      <sz val="10"/>
      <color theme="0"/>
      <name val="Arial"/>
      <family val="2"/>
      <charset val="186"/>
    </font>
    <font>
      <sz val="12"/>
      <color rgb="FF000000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0"/>
      <color rgb="FF333333"/>
      <name val="Times New Roman"/>
      <family val="1"/>
      <charset val="186"/>
    </font>
    <font>
      <b/>
      <sz val="12"/>
      <name val="Times New Roman"/>
      <family val="1"/>
      <charset val="186"/>
    </font>
    <font>
      <i/>
      <sz val="10"/>
      <color rgb="FFFFFFFF"/>
      <name val="Times New Roman"/>
      <family val="1"/>
      <charset val="186"/>
    </font>
    <font>
      <sz val="10"/>
      <name val="Calibri"/>
      <family val="2"/>
      <charset val="186"/>
    </font>
    <font>
      <sz val="10"/>
      <name val="Arial"/>
      <family val="2"/>
      <charset val="186"/>
    </font>
    <font>
      <b/>
      <sz val="9"/>
      <name val="Times New Roman"/>
      <family val="1"/>
      <charset val="186"/>
    </font>
    <font>
      <b/>
      <sz val="11"/>
      <color rgb="FF0070C0"/>
      <name val="Times New Roman"/>
      <family val="1"/>
      <charset val="186"/>
    </font>
    <font>
      <b/>
      <sz val="10"/>
      <color rgb="FFFF0000"/>
      <name val="Times New Roman"/>
      <family val="1"/>
      <charset val="186"/>
    </font>
    <font>
      <sz val="9"/>
      <name val="Times New Roman"/>
      <family val="1"/>
      <charset val="186"/>
    </font>
    <font>
      <b/>
      <sz val="14"/>
      <color rgb="FF000000"/>
      <name val="Times New Roman"/>
      <family val="1"/>
      <charset val="186"/>
    </font>
  </fonts>
  <fills count="22">
    <fill>
      <patternFill patternType="none"/>
    </fill>
    <fill>
      <patternFill patternType="gray125"/>
    </fill>
    <fill>
      <patternFill patternType="solid">
        <fgColor rgb="FF9BC2E6"/>
        <bgColor rgb="FF9BC2E6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0D0D0D"/>
        <bgColor rgb="FF0D0D0D"/>
      </patternFill>
    </fill>
    <fill>
      <patternFill patternType="solid">
        <fgColor rgb="FFA6A6A6"/>
        <bgColor rgb="FFA6A6A6"/>
      </patternFill>
    </fill>
    <fill>
      <patternFill patternType="solid">
        <fgColor theme="0"/>
        <bgColor rgb="FFDBDBDB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/>
        <bgColor rgb="FF0D0D0D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rgb="FFFFFFFF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9BC2E6"/>
        <bgColor indexed="64"/>
      </patternFill>
    </fill>
    <fill>
      <patternFill patternType="solid">
        <fgColor theme="6" tint="0.79998168889431442"/>
        <bgColor rgb="FF9BC2E6"/>
      </patternFill>
    </fill>
    <fill>
      <patternFill patternType="solid">
        <fgColor theme="6" tint="0.79998168889431442"/>
        <bgColor rgb="FF808080"/>
      </patternFill>
    </fill>
    <fill>
      <patternFill patternType="solid">
        <fgColor theme="6" tint="0.79998168889431442"/>
        <bgColor rgb="FFFFFFFF"/>
      </patternFill>
    </fill>
    <fill>
      <patternFill patternType="solid">
        <fgColor rgb="FFFEF2CD"/>
        <bgColor indexed="64"/>
      </patternFill>
    </fill>
    <fill>
      <patternFill patternType="solid">
        <fgColor theme="0" tint="-0.34998626667073579"/>
        <bgColor indexed="64"/>
      </patternFill>
    </fill>
  </fills>
  <borders count="5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70">
    <xf numFmtId="0" fontId="0" fillId="0" borderId="0" xfId="0" applyFont="1" applyAlignment="1"/>
    <xf numFmtId="0" fontId="1" fillId="0" borderId="0" xfId="0" applyFont="1" applyAlignment="1"/>
    <xf numFmtId="1" fontId="1" fillId="0" borderId="0" xfId="0" applyNumberFormat="1" applyFont="1" applyAlignment="1"/>
    <xf numFmtId="0" fontId="3" fillId="0" borderId="0" xfId="0" applyFont="1" applyAlignment="1">
      <alignment horizontal="right"/>
    </xf>
    <xf numFmtId="2" fontId="3" fillId="0" borderId="0" xfId="0" applyNumberFormat="1" applyFont="1" applyAlignment="1"/>
    <xf numFmtId="0" fontId="0" fillId="0" borderId="0" xfId="0" applyFont="1" applyAlignment="1"/>
    <xf numFmtId="0" fontId="0" fillId="0" borderId="0" xfId="0" applyFont="1" applyAlignment="1">
      <alignment wrapText="1"/>
    </xf>
    <xf numFmtId="0" fontId="0" fillId="0" borderId="0" xfId="0" applyFont="1" applyAlignment="1"/>
    <xf numFmtId="0" fontId="6" fillId="0" borderId="2" xfId="0" applyFont="1" applyBorder="1" applyAlignment="1">
      <alignment horizontal="center"/>
    </xf>
    <xf numFmtId="0" fontId="6" fillId="0" borderId="1" xfId="0" applyFont="1" applyBorder="1" applyAlignment="1"/>
    <xf numFmtId="2" fontId="6" fillId="0" borderId="7" xfId="0" applyNumberFormat="1" applyFont="1" applyBorder="1" applyAlignment="1"/>
    <xf numFmtId="0" fontId="6" fillId="0" borderId="1" xfId="0" applyFont="1" applyBorder="1" applyAlignment="1">
      <alignment vertical="center" wrapText="1"/>
    </xf>
    <xf numFmtId="0" fontId="6" fillId="0" borderId="7" xfId="0" applyFont="1" applyBorder="1" applyAlignment="1"/>
    <xf numFmtId="0" fontId="6" fillId="0" borderId="3" xfId="0" applyFont="1" applyBorder="1" applyAlignment="1">
      <alignment horizontal="center"/>
    </xf>
    <xf numFmtId="2" fontId="6" fillId="0" borderId="10" xfId="0" applyNumberFormat="1" applyFont="1" applyFill="1" applyBorder="1" applyAlignment="1"/>
    <xf numFmtId="0" fontId="6" fillId="0" borderId="0" xfId="0" applyFont="1" applyBorder="1" applyAlignment="1">
      <alignment horizontal="center"/>
    </xf>
    <xf numFmtId="0" fontId="6" fillId="0" borderId="8" xfId="0" applyFont="1" applyBorder="1" applyAlignment="1"/>
    <xf numFmtId="0" fontId="6" fillId="0" borderId="7" xfId="0" applyFont="1" applyBorder="1" applyAlignment="1">
      <alignment vertical="center" wrapText="1"/>
    </xf>
    <xf numFmtId="0" fontId="6" fillId="0" borderId="0" xfId="0" applyFont="1" applyFill="1" applyBorder="1" applyAlignment="1">
      <alignment horizontal="center"/>
    </xf>
    <xf numFmtId="0" fontId="0" fillId="0" borderId="0" xfId="0" applyFont="1" applyAlignment="1"/>
    <xf numFmtId="2" fontId="6" fillId="8" borderId="7" xfId="0" applyNumberFormat="1" applyFont="1" applyFill="1" applyBorder="1" applyAlignment="1"/>
    <xf numFmtId="2" fontId="8" fillId="10" borderId="7" xfId="0" applyNumberFormat="1" applyFont="1" applyFill="1" applyBorder="1" applyAlignment="1"/>
    <xf numFmtId="2" fontId="6" fillId="0" borderId="7" xfId="0" applyNumberFormat="1" applyFont="1" applyFill="1" applyBorder="1" applyAlignment="1"/>
    <xf numFmtId="0" fontId="5" fillId="0" borderId="0" xfId="0" applyFont="1" applyAlignment="1">
      <alignment horizontal="center"/>
    </xf>
    <xf numFmtId="1" fontId="6" fillId="8" borderId="7" xfId="0" applyNumberFormat="1" applyFont="1" applyFill="1" applyBorder="1" applyAlignment="1">
      <alignment horizontal="center"/>
    </xf>
    <xf numFmtId="0" fontId="6" fillId="0" borderId="12" xfId="0" applyFont="1" applyBorder="1" applyAlignment="1"/>
    <xf numFmtId="0" fontId="6" fillId="0" borderId="2" xfId="0" applyFont="1" applyBorder="1" applyAlignment="1"/>
    <xf numFmtId="0" fontId="6" fillId="0" borderId="12" xfId="0" applyFont="1" applyBorder="1" applyAlignment="1">
      <alignment horizontal="center"/>
    </xf>
    <xf numFmtId="2" fontId="6" fillId="8" borderId="10" xfId="0" applyNumberFormat="1" applyFont="1" applyFill="1" applyBorder="1" applyAlignment="1"/>
    <xf numFmtId="0" fontId="5" fillId="0" borderId="0" xfId="0" applyFont="1" applyAlignment="1"/>
    <xf numFmtId="0" fontId="5" fillId="0" borderId="0" xfId="0" applyFont="1" applyAlignment="1">
      <alignment wrapText="1"/>
    </xf>
    <xf numFmtId="2" fontId="5" fillId="0" borderId="0" xfId="0" applyNumberFormat="1" applyFont="1" applyAlignment="1"/>
    <xf numFmtId="0" fontId="5" fillId="0" borderId="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2" fontId="10" fillId="6" borderId="1" xfId="0" applyNumberFormat="1" applyFont="1" applyFill="1" applyBorder="1" applyAlignment="1"/>
    <xf numFmtId="0" fontId="5" fillId="0" borderId="1" xfId="0" applyFont="1" applyBorder="1" applyAlignment="1"/>
    <xf numFmtId="2" fontId="5" fillId="0" borderId="1" xfId="0" applyNumberFormat="1" applyFont="1" applyBorder="1" applyAlignment="1"/>
    <xf numFmtId="0" fontId="5" fillId="0" borderId="0" xfId="0" applyFont="1" applyAlignment="1"/>
    <xf numFmtId="0" fontId="13" fillId="0" borderId="0" xfId="0" applyFont="1" applyAlignment="1"/>
    <xf numFmtId="2" fontId="9" fillId="4" borderId="7" xfId="0" applyNumberFormat="1" applyFont="1" applyFill="1" applyBorder="1" applyAlignment="1"/>
    <xf numFmtId="0" fontId="5" fillId="0" borderId="7" xfId="0" applyFont="1" applyBorder="1" applyAlignment="1"/>
    <xf numFmtId="0" fontId="5" fillId="0" borderId="7" xfId="0" applyFont="1" applyBorder="1" applyAlignment="1">
      <alignment wrapText="1"/>
    </xf>
    <xf numFmtId="0" fontId="5" fillId="9" borderId="7" xfId="0" applyFont="1" applyFill="1" applyBorder="1" applyAlignment="1">
      <alignment horizontal="right" wrapText="1"/>
    </xf>
    <xf numFmtId="0" fontId="5" fillId="0" borderId="7" xfId="0" applyFont="1" applyBorder="1" applyAlignment="1">
      <alignment horizontal="right" wrapText="1"/>
    </xf>
    <xf numFmtId="0" fontId="5" fillId="0" borderId="7" xfId="0" applyFont="1" applyBorder="1" applyAlignment="1">
      <alignment horizontal="center" wrapText="1"/>
    </xf>
    <xf numFmtId="0" fontId="5" fillId="0" borderId="7" xfId="0" applyFont="1" applyBorder="1" applyAlignment="1">
      <alignment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2" fontId="5" fillId="0" borderId="7" xfId="0" applyNumberFormat="1" applyFont="1" applyBorder="1" applyAlignment="1">
      <alignment horizontal="right" wrapText="1"/>
    </xf>
    <xf numFmtId="2" fontId="5" fillId="0" borderId="7" xfId="0" applyNumberFormat="1" applyFont="1" applyBorder="1" applyAlignment="1">
      <alignment wrapText="1"/>
    </xf>
    <xf numFmtId="0" fontId="6" fillId="9" borderId="7" xfId="0" applyFont="1" applyFill="1" applyBorder="1" applyAlignment="1">
      <alignment horizontal="center" vertical="center" wrapText="1"/>
    </xf>
    <xf numFmtId="0" fontId="6" fillId="9" borderId="7" xfId="0" applyFont="1" applyFill="1" applyBorder="1" applyAlignment="1">
      <alignment wrapText="1"/>
    </xf>
    <xf numFmtId="0" fontId="6" fillId="9" borderId="7" xfId="0" applyFont="1" applyFill="1" applyBorder="1" applyAlignment="1">
      <alignment horizontal="right" wrapText="1"/>
    </xf>
    <xf numFmtId="0" fontId="6" fillId="0" borderId="7" xfId="0" applyFont="1" applyBorder="1" applyAlignment="1">
      <alignment horizontal="center" wrapText="1"/>
    </xf>
    <xf numFmtId="0" fontId="6" fillId="0" borderId="7" xfId="0" applyFont="1" applyBorder="1" applyAlignment="1">
      <alignment wrapText="1"/>
    </xf>
    <xf numFmtId="0" fontId="6" fillId="0" borderId="7" xfId="0" applyFont="1" applyBorder="1" applyAlignment="1">
      <alignment horizontal="right" wrapText="1"/>
    </xf>
    <xf numFmtId="2" fontId="5" fillId="12" borderId="7" xfId="0" applyNumberFormat="1" applyFont="1" applyFill="1" applyBorder="1" applyAlignment="1">
      <alignment horizontal="right" wrapText="1"/>
    </xf>
    <xf numFmtId="0" fontId="6" fillId="12" borderId="7" xfId="0" applyFont="1" applyFill="1" applyBorder="1" applyAlignment="1"/>
    <xf numFmtId="2" fontId="6" fillId="9" borderId="7" xfId="0" applyNumberFormat="1" applyFont="1" applyFill="1" applyBorder="1" applyAlignment="1">
      <alignment wrapText="1"/>
    </xf>
    <xf numFmtId="2" fontId="6" fillId="9" borderId="7" xfId="0" applyNumberFormat="1" applyFont="1" applyFill="1" applyBorder="1" applyAlignment="1">
      <alignment horizontal="right" wrapText="1"/>
    </xf>
    <xf numFmtId="2" fontId="6" fillId="0" borderId="7" xfId="0" applyNumberFormat="1" applyFont="1" applyBorder="1" applyAlignment="1">
      <alignment wrapText="1"/>
    </xf>
    <xf numFmtId="2" fontId="6" fillId="0" borderId="7" xfId="0" applyNumberFormat="1" applyFont="1" applyBorder="1" applyAlignment="1">
      <alignment horizontal="right" wrapText="1"/>
    </xf>
    <xf numFmtId="0" fontId="6" fillId="12" borderId="21" xfId="0" applyFont="1" applyFill="1" applyBorder="1" applyAlignment="1"/>
    <xf numFmtId="2" fontId="6" fillId="12" borderId="21" xfId="0" applyNumberFormat="1" applyFont="1" applyFill="1" applyBorder="1" applyAlignment="1"/>
    <xf numFmtId="2" fontId="6" fillId="12" borderId="7" xfId="0" applyNumberFormat="1" applyFont="1" applyFill="1" applyBorder="1" applyAlignment="1"/>
    <xf numFmtId="0" fontId="10" fillId="2" borderId="1" xfId="0" applyFont="1" applyFill="1" applyBorder="1" applyAlignment="1"/>
    <xf numFmtId="0" fontId="5" fillId="0" borderId="2" xfId="0" applyFont="1" applyBorder="1" applyAlignment="1"/>
    <xf numFmtId="0" fontId="6" fillId="8" borderId="1" xfId="0" applyFont="1" applyFill="1" applyBorder="1" applyAlignment="1"/>
    <xf numFmtId="0" fontId="17" fillId="5" borderId="1" xfId="0" applyFont="1" applyFill="1" applyBorder="1" applyAlignment="1">
      <alignment horizontal="right"/>
    </xf>
    <xf numFmtId="0" fontId="16" fillId="5" borderId="1" xfId="0" applyFont="1" applyFill="1" applyBorder="1" applyAlignment="1"/>
    <xf numFmtId="0" fontId="18" fillId="5" borderId="1" xfId="0" applyFont="1" applyFill="1" applyBorder="1" applyAlignment="1"/>
    <xf numFmtId="2" fontId="5" fillId="0" borderId="16" xfId="0" applyNumberFormat="1" applyFont="1" applyBorder="1" applyAlignment="1"/>
    <xf numFmtId="2" fontId="5" fillId="0" borderId="4" xfId="0" applyNumberFormat="1" applyFont="1" applyBorder="1" applyAlignment="1"/>
    <xf numFmtId="0" fontId="10" fillId="2" borderId="1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4" fontId="16" fillId="5" borderId="9" xfId="0" applyNumberFormat="1" applyFont="1" applyFill="1" applyBorder="1" applyAlignment="1">
      <alignment horizontal="right"/>
    </xf>
    <xf numFmtId="0" fontId="5" fillId="8" borderId="0" xfId="0" applyFont="1" applyFill="1" applyAlignment="1"/>
    <xf numFmtId="0" fontId="16" fillId="5" borderId="1" xfId="0" applyFont="1" applyFill="1" applyBorder="1" applyAlignment="1">
      <alignment horizontal="center"/>
    </xf>
    <xf numFmtId="0" fontId="18" fillId="5" borderId="1" xfId="0" applyFont="1" applyFill="1" applyBorder="1" applyAlignment="1">
      <alignment horizontal="center"/>
    </xf>
    <xf numFmtId="0" fontId="5" fillId="12" borderId="1" xfId="0" applyFont="1" applyFill="1" applyBorder="1" applyAlignment="1"/>
    <xf numFmtId="2" fontId="5" fillId="0" borderId="8" xfId="0" applyNumberFormat="1" applyFont="1" applyBorder="1" applyAlignment="1"/>
    <xf numFmtId="2" fontId="5" fillId="0" borderId="7" xfId="0" applyNumberFormat="1" applyFont="1" applyBorder="1" applyAlignment="1"/>
    <xf numFmtId="2" fontId="5" fillId="0" borderId="3" xfId="0" applyNumberFormat="1" applyFont="1" applyBorder="1" applyAlignment="1"/>
    <xf numFmtId="2" fontId="5" fillId="0" borderId="21" xfId="0" applyNumberFormat="1" applyFont="1" applyBorder="1" applyAlignment="1">
      <alignment wrapText="1"/>
    </xf>
    <xf numFmtId="0" fontId="5" fillId="12" borderId="2" xfId="0" applyFont="1" applyFill="1" applyBorder="1" applyAlignment="1"/>
    <xf numFmtId="2" fontId="5" fillId="12" borderId="7" xfId="0" applyNumberFormat="1" applyFont="1" applyFill="1" applyBorder="1" applyAlignment="1"/>
    <xf numFmtId="2" fontId="5" fillId="12" borderId="4" xfId="0" applyNumberFormat="1" applyFont="1" applyFill="1" applyBorder="1" applyAlignment="1"/>
    <xf numFmtId="2" fontId="5" fillId="12" borderId="1" xfId="0" applyNumberFormat="1" applyFont="1" applyFill="1" applyBorder="1" applyAlignment="1"/>
    <xf numFmtId="0" fontId="5" fillId="12" borderId="7" xfId="0" applyFont="1" applyFill="1" applyBorder="1" applyAlignment="1"/>
    <xf numFmtId="0" fontId="5" fillId="12" borderId="4" xfId="0" applyFont="1" applyFill="1" applyBorder="1" applyAlignment="1"/>
    <xf numFmtId="0" fontId="5" fillId="0" borderId="2" xfId="0" applyFont="1" applyBorder="1" applyAlignment="1">
      <alignment horizontal="right"/>
    </xf>
    <xf numFmtId="0" fontId="10" fillId="12" borderId="1" xfId="0" applyFont="1" applyFill="1" applyBorder="1" applyAlignment="1"/>
    <xf numFmtId="2" fontId="18" fillId="5" borderId="1" xfId="0" applyNumberFormat="1" applyFont="1" applyFill="1" applyBorder="1" applyAlignment="1">
      <alignment horizontal="right"/>
    </xf>
    <xf numFmtId="0" fontId="10" fillId="12" borderId="1" xfId="0" applyFont="1" applyFill="1" applyBorder="1" applyAlignment="1">
      <alignment horizontal="center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/>
    </xf>
    <xf numFmtId="0" fontId="5" fillId="0" borderId="0" xfId="0" applyFont="1" applyAlignment="1"/>
    <xf numFmtId="0" fontId="5" fillId="0" borderId="0" xfId="0" applyFont="1" applyAlignment="1"/>
    <xf numFmtId="0" fontId="5" fillId="0" borderId="1" xfId="0" applyFont="1" applyBorder="1" applyAlignment="1">
      <alignment wrapText="1"/>
    </xf>
    <xf numFmtId="0" fontId="5" fillId="0" borderId="8" xfId="0" applyFont="1" applyBorder="1" applyAlignment="1">
      <alignment horizontal="center"/>
    </xf>
    <xf numFmtId="0" fontId="9" fillId="4" borderId="7" xfId="0" applyFont="1" applyFill="1" applyBorder="1" applyAlignment="1">
      <alignment horizontal="left" wrapText="1"/>
    </xf>
    <xf numFmtId="2" fontId="6" fillId="7" borderId="1" xfId="0" applyNumberFormat="1" applyFont="1" applyFill="1" applyBorder="1" applyAlignment="1">
      <alignment horizontal="right"/>
    </xf>
    <xf numFmtId="2" fontId="6" fillId="0" borderId="1" xfId="0" applyNumberFormat="1" applyFont="1" applyBorder="1" applyAlignment="1">
      <alignment horizontal="right"/>
    </xf>
    <xf numFmtId="0" fontId="9" fillId="15" borderId="16" xfId="0" applyFont="1" applyFill="1" applyBorder="1" applyAlignment="1">
      <alignment horizontal="left" wrapText="1"/>
    </xf>
    <xf numFmtId="0" fontId="9" fillId="15" borderId="9" xfId="0" applyFont="1" applyFill="1" applyBorder="1" applyAlignment="1">
      <alignment horizontal="center"/>
    </xf>
    <xf numFmtId="2" fontId="9" fillId="15" borderId="9" xfId="0" applyNumberFormat="1" applyFont="1" applyFill="1" applyBorder="1" applyAlignment="1"/>
    <xf numFmtId="2" fontId="6" fillId="8" borderId="9" xfId="0" applyNumberFormat="1" applyFont="1" applyFill="1" applyBorder="1" applyAlignment="1"/>
    <xf numFmtId="0" fontId="9" fillId="15" borderId="4" xfId="0" applyFont="1" applyFill="1" applyBorder="1" applyAlignment="1">
      <alignment horizontal="left" wrapText="1"/>
    </xf>
    <xf numFmtId="0" fontId="9" fillId="15" borderId="1" xfId="0" applyFont="1" applyFill="1" applyBorder="1" applyAlignment="1">
      <alignment horizontal="center"/>
    </xf>
    <xf numFmtId="2" fontId="9" fillId="15" borderId="1" xfId="0" applyNumberFormat="1" applyFont="1" applyFill="1" applyBorder="1" applyAlignment="1"/>
    <xf numFmtId="2" fontId="6" fillId="8" borderId="1" xfId="0" applyNumberFormat="1" applyFont="1" applyFill="1" applyBorder="1" applyAlignment="1"/>
    <xf numFmtId="0" fontId="9" fillId="15" borderId="14" xfId="0" applyFont="1" applyFill="1" applyBorder="1" applyAlignment="1">
      <alignment wrapText="1"/>
    </xf>
    <xf numFmtId="0" fontId="9" fillId="15" borderId="8" xfId="0" applyFont="1" applyFill="1" applyBorder="1" applyAlignment="1">
      <alignment horizontal="center"/>
    </xf>
    <xf numFmtId="2" fontId="9" fillId="15" borderId="8" xfId="0" applyNumberFormat="1" applyFont="1" applyFill="1" applyBorder="1" applyAlignment="1"/>
    <xf numFmtId="2" fontId="6" fillId="8" borderId="8" xfId="0" applyNumberFormat="1" applyFont="1" applyFill="1" applyBorder="1" applyAlignment="1"/>
    <xf numFmtId="0" fontId="5" fillId="8" borderId="7" xfId="0" applyFont="1" applyFill="1" applyBorder="1" applyAlignment="1">
      <alignment wrapText="1"/>
    </xf>
    <xf numFmtId="0" fontId="5" fillId="8" borderId="7" xfId="0" applyFont="1" applyFill="1" applyBorder="1" applyAlignment="1">
      <alignment horizontal="center" wrapText="1"/>
    </xf>
    <xf numFmtId="2" fontId="5" fillId="8" borderId="7" xfId="0" applyNumberFormat="1" applyFont="1" applyFill="1" applyBorder="1" applyAlignment="1">
      <alignment horizontal="right" wrapText="1"/>
    </xf>
    <xf numFmtId="2" fontId="5" fillId="8" borderId="7" xfId="0" applyNumberFormat="1" applyFont="1" applyFill="1" applyBorder="1" applyAlignment="1">
      <alignment wrapText="1"/>
    </xf>
    <xf numFmtId="0" fontId="9" fillId="15" borderId="1" xfId="0" applyFont="1" applyFill="1" applyBorder="1" applyAlignment="1">
      <alignment wrapText="1"/>
    </xf>
    <xf numFmtId="164" fontId="9" fillId="15" borderId="1" xfId="0" applyNumberFormat="1" applyFont="1" applyFill="1" applyBorder="1" applyAlignment="1"/>
    <xf numFmtId="164" fontId="6" fillId="8" borderId="1" xfId="0" applyNumberFormat="1" applyFont="1" applyFill="1" applyBorder="1" applyAlignment="1"/>
    <xf numFmtId="0" fontId="6" fillId="8" borderId="7" xfId="0" applyFont="1" applyFill="1" applyBorder="1" applyAlignment="1">
      <alignment wrapText="1"/>
    </xf>
    <xf numFmtId="0" fontId="6" fillId="15" borderId="7" xfId="0" applyFont="1" applyFill="1" applyBorder="1" applyAlignment="1">
      <alignment horizontal="center"/>
    </xf>
    <xf numFmtId="2" fontId="6" fillId="8" borderId="7" xfId="0" applyNumberFormat="1" applyFont="1" applyFill="1" applyBorder="1"/>
    <xf numFmtId="2" fontId="6" fillId="15" borderId="7" xfId="0" applyNumberFormat="1" applyFont="1" applyFill="1" applyBorder="1" applyAlignment="1"/>
    <xf numFmtId="0" fontId="9" fillId="8" borderId="14" xfId="0" applyFont="1" applyFill="1" applyBorder="1" applyAlignment="1">
      <alignment wrapText="1"/>
    </xf>
    <xf numFmtId="0" fontId="9" fillId="15" borderId="8" xfId="0" applyFont="1" applyFill="1" applyBorder="1" applyAlignment="1">
      <alignment wrapText="1"/>
    </xf>
    <xf numFmtId="0" fontId="9" fillId="15" borderId="16" xfId="0" applyFont="1" applyFill="1" applyBorder="1" applyAlignment="1">
      <alignment wrapText="1"/>
    </xf>
    <xf numFmtId="1" fontId="19" fillId="0" borderId="0" xfId="0" applyNumberFormat="1" applyFont="1" applyAlignment="1"/>
    <xf numFmtId="2" fontId="20" fillId="0" borderId="0" xfId="0" applyNumberFormat="1" applyFont="1" applyAlignment="1">
      <alignment horizontal="right"/>
    </xf>
    <xf numFmtId="0" fontId="5" fillId="8" borderId="7" xfId="0" applyFont="1" applyFill="1" applyBorder="1" applyAlignment="1"/>
    <xf numFmtId="0" fontId="9" fillId="8" borderId="1" xfId="0" applyFont="1" applyFill="1" applyBorder="1" applyAlignment="1">
      <alignment horizontal="center"/>
    </xf>
    <xf numFmtId="2" fontId="9" fillId="8" borderId="1" xfId="0" applyNumberFormat="1" applyFont="1" applyFill="1" applyBorder="1"/>
    <xf numFmtId="2" fontId="9" fillId="15" borderId="1" xfId="0" applyNumberFormat="1" applyFont="1" applyFill="1" applyBorder="1" applyAlignment="1">
      <alignment horizontal="right"/>
    </xf>
    <xf numFmtId="2" fontId="6" fillId="8" borderId="1" xfId="0" applyNumberFormat="1" applyFont="1" applyFill="1" applyBorder="1" applyAlignment="1">
      <alignment horizontal="right"/>
    </xf>
    <xf numFmtId="2" fontId="14" fillId="13" borderId="7" xfId="0" applyNumberFormat="1" applyFont="1" applyFill="1" applyBorder="1" applyAlignment="1"/>
    <xf numFmtId="2" fontId="14" fillId="13" borderId="14" xfId="0" applyNumberFormat="1" applyFont="1" applyFill="1" applyBorder="1" applyAlignment="1"/>
    <xf numFmtId="2" fontId="14" fillId="13" borderId="8" xfId="0" applyNumberFormat="1" applyFont="1" applyFill="1" applyBorder="1" applyAlignment="1"/>
    <xf numFmtId="2" fontId="15" fillId="14" borderId="8" xfId="0" applyNumberFormat="1" applyFont="1" applyFill="1" applyBorder="1" applyAlignment="1"/>
    <xf numFmtId="2" fontId="10" fillId="14" borderId="7" xfId="0" applyNumberFormat="1" applyFont="1" applyFill="1" applyBorder="1" applyAlignment="1"/>
    <xf numFmtId="0" fontId="22" fillId="13" borderId="25" xfId="0" applyFont="1" applyFill="1" applyBorder="1" applyAlignment="1">
      <alignment horizontal="right" wrapText="1"/>
    </xf>
    <xf numFmtId="0" fontId="23" fillId="14" borderId="7" xfId="0" applyFont="1" applyFill="1" applyBorder="1" applyAlignment="1">
      <alignment horizontal="right"/>
    </xf>
    <xf numFmtId="0" fontId="23" fillId="14" borderId="25" xfId="0" applyFont="1" applyFill="1" applyBorder="1" applyAlignment="1">
      <alignment horizontal="right"/>
    </xf>
    <xf numFmtId="2" fontId="6" fillId="15" borderId="9" xfId="0" applyNumberFormat="1" applyFont="1" applyFill="1" applyBorder="1" applyAlignment="1">
      <alignment horizontal="right"/>
    </xf>
    <xf numFmtId="2" fontId="6" fillId="8" borderId="9" xfId="0" applyNumberFormat="1" applyFont="1" applyFill="1" applyBorder="1" applyAlignment="1">
      <alignment horizontal="right"/>
    </xf>
    <xf numFmtId="0" fontId="5" fillId="12" borderId="15" xfId="0" applyFont="1" applyFill="1" applyBorder="1" applyAlignment="1"/>
    <xf numFmtId="0" fontId="5" fillId="12" borderId="26" xfId="0" applyFont="1" applyFill="1" applyBorder="1" applyAlignment="1"/>
    <xf numFmtId="2" fontId="5" fillId="0" borderId="14" xfId="0" applyNumberFormat="1" applyFont="1" applyBorder="1" applyAlignment="1"/>
    <xf numFmtId="2" fontId="5" fillId="8" borderId="7" xfId="0" applyNumberFormat="1" applyFont="1" applyFill="1" applyBorder="1" applyAlignment="1"/>
    <xf numFmtId="2" fontId="5" fillId="12" borderId="7" xfId="0" applyNumberFormat="1" applyFont="1" applyFill="1" applyBorder="1" applyAlignment="1">
      <alignment horizontal="right"/>
    </xf>
    <xf numFmtId="0" fontId="5" fillId="10" borderId="0" xfId="0" applyFont="1" applyFill="1" applyBorder="1" applyAlignment="1"/>
    <xf numFmtId="2" fontId="5" fillId="0" borderId="21" xfId="0" applyNumberFormat="1" applyFont="1" applyBorder="1" applyAlignment="1">
      <alignment horizontal="right" wrapText="1"/>
    </xf>
    <xf numFmtId="0" fontId="5" fillId="0" borderId="8" xfId="0" applyFont="1" applyBorder="1" applyAlignment="1"/>
    <xf numFmtId="2" fontId="5" fillId="8" borderId="7" xfId="0" applyNumberFormat="1" applyFont="1" applyFill="1" applyBorder="1" applyAlignment="1">
      <alignment horizontal="right"/>
    </xf>
    <xf numFmtId="0" fontId="5" fillId="8" borderId="7" xfId="0" applyFont="1" applyFill="1" applyBorder="1" applyAlignment="1">
      <alignment horizontal="center"/>
    </xf>
    <xf numFmtId="0" fontId="24" fillId="10" borderId="0" xfId="0" applyFont="1" applyFill="1" applyBorder="1" applyAlignment="1">
      <alignment horizontal="right"/>
    </xf>
    <xf numFmtId="0" fontId="9" fillId="0" borderId="8" xfId="0" applyFont="1" applyBorder="1" applyAlignment="1"/>
    <xf numFmtId="0" fontId="5" fillId="12" borderId="7" xfId="0" applyFont="1" applyFill="1" applyBorder="1" applyAlignment="1">
      <alignment horizontal="left" wrapText="1"/>
    </xf>
    <xf numFmtId="0" fontId="5" fillId="0" borderId="7" xfId="0" applyFont="1" applyBorder="1" applyAlignment="1">
      <alignment horizontal="left" wrapText="1"/>
    </xf>
    <xf numFmtId="0" fontId="5" fillId="8" borderId="7" xfId="0" applyFont="1" applyFill="1" applyBorder="1" applyAlignment="1">
      <alignment horizontal="left" wrapText="1"/>
    </xf>
    <xf numFmtId="0" fontId="5" fillId="8" borderId="7" xfId="0" applyFont="1" applyFill="1" applyBorder="1" applyAlignment="1">
      <alignment horizontal="right" wrapText="1"/>
    </xf>
    <xf numFmtId="0" fontId="5" fillId="12" borderId="7" xfId="0" applyFont="1" applyFill="1" applyBorder="1" applyAlignment="1">
      <alignment horizontal="right" wrapText="1"/>
    </xf>
    <xf numFmtId="0" fontId="14" fillId="12" borderId="7" xfId="0" applyFont="1" applyFill="1" applyBorder="1" applyAlignment="1">
      <alignment horizontal="center"/>
    </xf>
    <xf numFmtId="0" fontId="10" fillId="12" borderId="7" xfId="0" applyFont="1" applyFill="1" applyBorder="1" applyAlignment="1">
      <alignment horizontal="center" wrapText="1"/>
    </xf>
    <xf numFmtId="2" fontId="5" fillId="0" borderId="8" xfId="0" applyNumberFormat="1" applyFont="1" applyBorder="1" applyAlignment="1">
      <alignment horizontal="right"/>
    </xf>
    <xf numFmtId="2" fontId="25" fillId="5" borderId="1" xfId="0" applyNumberFormat="1" applyFont="1" applyFill="1" applyBorder="1" applyAlignment="1">
      <alignment horizontal="right"/>
    </xf>
    <xf numFmtId="0" fontId="16" fillId="5" borderId="9" xfId="0" applyFont="1" applyFill="1" applyBorder="1" applyAlignment="1"/>
    <xf numFmtId="0" fontId="16" fillId="5" borderId="9" xfId="0" applyFont="1" applyFill="1" applyBorder="1" applyAlignment="1">
      <alignment horizontal="center"/>
    </xf>
    <xf numFmtId="0" fontId="17" fillId="5" borderId="9" xfId="0" applyFont="1" applyFill="1" applyBorder="1" applyAlignment="1">
      <alignment horizontal="right"/>
    </xf>
    <xf numFmtId="2" fontId="8" fillId="10" borderId="0" xfId="0" applyNumberFormat="1" applyFont="1" applyFill="1" applyBorder="1" applyAlignment="1"/>
    <xf numFmtId="2" fontId="8" fillId="10" borderId="1" xfId="0" applyNumberFormat="1" applyFont="1" applyFill="1" applyBorder="1" applyAlignment="1"/>
    <xf numFmtId="0" fontId="8" fillId="10" borderId="2" xfId="0" applyFont="1" applyFill="1" applyBorder="1" applyAlignment="1"/>
    <xf numFmtId="0" fontId="8" fillId="10" borderId="7" xfId="0" applyFont="1" applyFill="1" applyBorder="1" applyAlignment="1"/>
    <xf numFmtId="2" fontId="8" fillId="10" borderId="21" xfId="0" applyNumberFormat="1" applyFont="1" applyFill="1" applyBorder="1" applyAlignment="1">
      <alignment wrapText="1"/>
    </xf>
    <xf numFmtId="0" fontId="5" fillId="10" borderId="0" xfId="0" applyFont="1" applyFill="1" applyBorder="1" applyAlignment="1">
      <alignment horizontal="center"/>
    </xf>
    <xf numFmtId="0" fontId="8" fillId="10" borderId="0" xfId="0" applyFont="1" applyFill="1" applyBorder="1" applyAlignment="1"/>
    <xf numFmtId="2" fontId="8" fillId="10" borderId="0" xfId="0" applyNumberFormat="1" applyFont="1" applyFill="1" applyBorder="1" applyAlignment="1">
      <alignment horizontal="right"/>
    </xf>
    <xf numFmtId="2" fontId="8" fillId="10" borderId="0" xfId="0" applyNumberFormat="1" applyFont="1" applyFill="1" applyBorder="1" applyAlignment="1">
      <alignment horizontal="right" wrapText="1"/>
    </xf>
    <xf numFmtId="2" fontId="8" fillId="10" borderId="7" xfId="0" applyNumberFormat="1" applyFont="1" applyFill="1" applyBorder="1" applyAlignment="1">
      <alignment horizontal="right" wrapText="1"/>
    </xf>
    <xf numFmtId="2" fontId="8" fillId="10" borderId="7" xfId="0" applyNumberFormat="1" applyFont="1" applyFill="1" applyBorder="1" applyAlignment="1">
      <alignment wrapText="1"/>
    </xf>
    <xf numFmtId="2" fontId="8" fillId="10" borderId="31" xfId="0" applyNumberFormat="1" applyFont="1" applyFill="1" applyBorder="1" applyAlignment="1">
      <alignment wrapText="1"/>
    </xf>
    <xf numFmtId="2" fontId="6" fillId="0" borderId="22" xfId="0" applyNumberFormat="1" applyFont="1" applyBorder="1" applyAlignment="1"/>
    <xf numFmtId="0" fontId="4" fillId="8" borderId="10" xfId="0" applyFont="1" applyFill="1" applyBorder="1" applyAlignment="1">
      <alignment vertical="top"/>
    </xf>
    <xf numFmtId="0" fontId="0" fillId="8" borderId="10" xfId="0" applyFont="1" applyFill="1" applyBorder="1" applyAlignment="1"/>
    <xf numFmtId="0" fontId="6" fillId="0" borderId="16" xfId="0" applyFont="1" applyBorder="1" applyAlignment="1">
      <alignment vertical="center" wrapText="1"/>
    </xf>
    <xf numFmtId="0" fontId="5" fillId="12" borderId="0" xfId="0" applyFont="1" applyFill="1" applyBorder="1" applyAlignment="1">
      <alignment horizontal="right" wrapText="1"/>
    </xf>
    <xf numFmtId="0" fontId="5" fillId="12" borderId="21" xfId="0" applyFont="1" applyFill="1" applyBorder="1" applyAlignment="1">
      <alignment horizontal="left" wrapText="1"/>
    </xf>
    <xf numFmtId="0" fontId="10" fillId="12" borderId="21" xfId="0" applyFont="1" applyFill="1" applyBorder="1" applyAlignment="1">
      <alignment horizontal="center" wrapText="1"/>
    </xf>
    <xf numFmtId="0" fontId="10" fillId="12" borderId="21" xfId="0" applyFont="1" applyFill="1" applyBorder="1" applyAlignment="1">
      <alignment horizontal="left" wrapText="1"/>
    </xf>
    <xf numFmtId="0" fontId="5" fillId="12" borderId="21" xfId="0" applyFont="1" applyFill="1" applyBorder="1" applyAlignment="1">
      <alignment horizontal="right" wrapText="1"/>
    </xf>
    <xf numFmtId="0" fontId="5" fillId="12" borderId="8" xfId="0" applyFont="1" applyFill="1" applyBorder="1" applyAlignment="1"/>
    <xf numFmtId="0" fontId="5" fillId="8" borderId="21" xfId="0" applyFont="1" applyFill="1" applyBorder="1" applyAlignment="1">
      <alignment horizontal="left" wrapText="1"/>
    </xf>
    <xf numFmtId="0" fontId="5" fillId="8" borderId="21" xfId="0" applyFont="1" applyFill="1" applyBorder="1" applyAlignment="1">
      <alignment horizontal="right" wrapText="1"/>
    </xf>
    <xf numFmtId="2" fontId="5" fillId="8" borderId="27" xfId="0" applyNumberFormat="1" applyFont="1" applyFill="1" applyBorder="1" applyAlignment="1"/>
    <xf numFmtId="2" fontId="5" fillId="8" borderId="13" xfId="0" applyNumberFormat="1" applyFont="1" applyFill="1" applyBorder="1" applyAlignment="1"/>
    <xf numFmtId="2" fontId="6" fillId="8" borderId="22" xfId="0" applyNumberFormat="1" applyFont="1" applyFill="1" applyBorder="1" applyAlignment="1">
      <alignment horizontal="center"/>
    </xf>
    <xf numFmtId="2" fontId="6" fillId="8" borderId="7" xfId="0" applyNumberFormat="1" applyFont="1" applyFill="1" applyBorder="1" applyAlignment="1">
      <alignment horizontal="center"/>
    </xf>
    <xf numFmtId="0" fontId="5" fillId="12" borderId="7" xfId="0" applyFont="1" applyFill="1" applyBorder="1" applyAlignment="1">
      <alignment horizontal="center" wrapText="1"/>
    </xf>
    <xf numFmtId="0" fontId="5" fillId="12" borderId="7" xfId="0" applyFont="1" applyFill="1" applyBorder="1" applyAlignment="1">
      <alignment wrapText="1"/>
    </xf>
    <xf numFmtId="0" fontId="10" fillId="17" borderId="22" xfId="0" applyFont="1" applyFill="1" applyBorder="1" applyAlignment="1">
      <alignment horizontal="center"/>
    </xf>
    <xf numFmtId="0" fontId="10" fillId="17" borderId="27" xfId="0" applyFont="1" applyFill="1" applyBorder="1" applyAlignment="1">
      <alignment horizontal="center"/>
    </xf>
    <xf numFmtId="0" fontId="5" fillId="12" borderId="13" xfId="0" applyFont="1" applyFill="1" applyBorder="1" applyAlignment="1">
      <alignment horizontal="right" wrapText="1"/>
    </xf>
    <xf numFmtId="0" fontId="5" fillId="12" borderId="14" xfId="0" applyFont="1" applyFill="1" applyBorder="1" applyAlignment="1"/>
    <xf numFmtId="0" fontId="27" fillId="0" borderId="0" xfId="0" applyFont="1" applyAlignment="1"/>
    <xf numFmtId="2" fontId="2" fillId="0" borderId="4" xfId="0" applyNumberFormat="1" applyFont="1" applyBorder="1" applyAlignment="1"/>
    <xf numFmtId="0" fontId="8" fillId="10" borderId="21" xfId="0" applyFont="1" applyFill="1" applyBorder="1" applyAlignment="1">
      <alignment horizontal="left" wrapText="1"/>
    </xf>
    <xf numFmtId="0" fontId="8" fillId="10" borderId="21" xfId="0" applyFont="1" applyFill="1" applyBorder="1" applyAlignment="1">
      <alignment horizontal="center" wrapText="1"/>
    </xf>
    <xf numFmtId="0" fontId="8" fillId="10" borderId="21" xfId="0" applyFont="1" applyFill="1" applyBorder="1" applyAlignment="1">
      <alignment horizontal="right" wrapText="1"/>
    </xf>
    <xf numFmtId="0" fontId="28" fillId="12" borderId="7" xfId="0" applyFont="1" applyFill="1" applyBorder="1" applyAlignment="1"/>
    <xf numFmtId="2" fontId="5" fillId="0" borderId="25" xfId="0" applyNumberFormat="1" applyFont="1" applyBorder="1" applyAlignment="1">
      <alignment wrapText="1"/>
    </xf>
    <xf numFmtId="0" fontId="5" fillId="0" borderId="7" xfId="0" applyFont="1" applyBorder="1" applyAlignment="1">
      <alignment horizontal="right"/>
    </xf>
    <xf numFmtId="0" fontId="29" fillId="0" borderId="7" xfId="0" applyFont="1" applyBorder="1" applyAlignment="1">
      <alignment horizontal="right"/>
    </xf>
    <xf numFmtId="2" fontId="5" fillId="8" borderId="1" xfId="0" applyNumberFormat="1" applyFont="1" applyFill="1" applyBorder="1" applyAlignment="1"/>
    <xf numFmtId="2" fontId="8" fillId="10" borderId="21" xfId="0" applyNumberFormat="1" applyFont="1" applyFill="1" applyBorder="1" applyAlignment="1">
      <alignment horizontal="right" wrapText="1"/>
    </xf>
    <xf numFmtId="2" fontId="5" fillId="8" borderId="21" xfId="0" applyNumberFormat="1" applyFont="1" applyFill="1" applyBorder="1" applyAlignment="1">
      <alignment horizontal="right" wrapText="1"/>
    </xf>
    <xf numFmtId="0" fontId="10" fillId="12" borderId="21" xfId="0" applyFont="1" applyFill="1" applyBorder="1" applyAlignment="1">
      <alignment horizontal="right" wrapText="1"/>
    </xf>
    <xf numFmtId="0" fontId="10" fillId="12" borderId="7" xfId="0" applyFont="1" applyFill="1" applyBorder="1" applyAlignment="1"/>
    <xf numFmtId="0" fontId="10" fillId="12" borderId="4" xfId="0" applyFont="1" applyFill="1" applyBorder="1" applyAlignment="1"/>
    <xf numFmtId="2" fontId="2" fillId="0" borderId="7" xfId="0" applyNumberFormat="1" applyFont="1" applyBorder="1" applyAlignment="1"/>
    <xf numFmtId="2" fontId="2" fillId="8" borderId="1" xfId="0" applyNumberFormat="1" applyFont="1" applyFill="1" applyBorder="1" applyAlignment="1"/>
    <xf numFmtId="2" fontId="2" fillId="0" borderId="1" xfId="0" applyNumberFormat="1" applyFont="1" applyBorder="1" applyAlignment="1"/>
    <xf numFmtId="2" fontId="5" fillId="0" borderId="7" xfId="0" applyNumberFormat="1" applyFont="1" applyBorder="1" applyAlignment="1">
      <alignment horizontal="right"/>
    </xf>
    <xf numFmtId="2" fontId="5" fillId="0" borderId="4" xfId="0" applyNumberFormat="1" applyFont="1" applyBorder="1" applyAlignment="1">
      <alignment horizontal="right"/>
    </xf>
    <xf numFmtId="2" fontId="5" fillId="8" borderId="1" xfId="0" applyNumberFormat="1" applyFont="1" applyFill="1" applyBorder="1" applyAlignment="1">
      <alignment horizontal="right"/>
    </xf>
    <xf numFmtId="2" fontId="5" fillId="0" borderId="1" xfId="0" applyNumberFormat="1" applyFont="1" applyBorder="1" applyAlignment="1">
      <alignment horizontal="right"/>
    </xf>
    <xf numFmtId="2" fontId="5" fillId="0" borderId="25" xfId="0" applyNumberFormat="1" applyFont="1" applyBorder="1" applyAlignment="1">
      <alignment horizontal="right" wrapText="1"/>
    </xf>
    <xf numFmtId="2" fontId="5" fillId="8" borderId="21" xfId="0" applyNumberFormat="1" applyFont="1" applyFill="1" applyBorder="1" applyAlignment="1">
      <alignment wrapText="1"/>
    </xf>
    <xf numFmtId="0" fontId="25" fillId="10" borderId="21" xfId="0" applyFont="1" applyFill="1" applyBorder="1" applyAlignment="1">
      <alignment horizontal="center" wrapText="1"/>
    </xf>
    <xf numFmtId="0" fontId="5" fillId="0" borderId="13" xfId="0" applyFont="1" applyBorder="1" applyAlignment="1">
      <alignment vertical="center" wrapText="1"/>
    </xf>
    <xf numFmtId="0" fontId="5" fillId="0" borderId="13" xfId="0" applyFont="1" applyBorder="1" applyAlignment="1"/>
    <xf numFmtId="0" fontId="9" fillId="0" borderId="13" xfId="0" applyFont="1" applyBorder="1" applyAlignment="1"/>
    <xf numFmtId="0" fontId="9" fillId="0" borderId="2" xfId="0" applyFont="1" applyBorder="1" applyAlignment="1"/>
    <xf numFmtId="0" fontId="5" fillId="0" borderId="13" xfId="0" applyFont="1" applyBorder="1" applyAlignment="1">
      <alignment horizontal="left" vertical="center"/>
    </xf>
    <xf numFmtId="0" fontId="7" fillId="12" borderId="7" xfId="0" applyFont="1" applyFill="1" applyBorder="1" applyAlignment="1">
      <alignment horizontal="left" wrapText="1"/>
    </xf>
    <xf numFmtId="0" fontId="30" fillId="12" borderId="1" xfId="0" applyFont="1" applyFill="1" applyBorder="1" applyAlignment="1"/>
    <xf numFmtId="0" fontId="18" fillId="5" borderId="8" xfId="0" applyFont="1" applyFill="1" applyBorder="1" applyAlignment="1"/>
    <xf numFmtId="0" fontId="18" fillId="5" borderId="8" xfId="0" applyFont="1" applyFill="1" applyBorder="1" applyAlignment="1">
      <alignment horizontal="center"/>
    </xf>
    <xf numFmtId="0" fontId="17" fillId="5" borderId="8" xfId="0" applyFont="1" applyFill="1" applyBorder="1" applyAlignment="1">
      <alignment horizontal="right"/>
    </xf>
    <xf numFmtId="2" fontId="18" fillId="5" borderId="8" xfId="0" applyNumberFormat="1" applyFont="1" applyFill="1" applyBorder="1" applyAlignment="1">
      <alignment horizontal="right"/>
    </xf>
    <xf numFmtId="0" fontId="30" fillId="12" borderId="25" xfId="0" applyFont="1" applyFill="1" applyBorder="1" applyAlignment="1"/>
    <xf numFmtId="0" fontId="28" fillId="12" borderId="22" xfId="0" applyFont="1" applyFill="1" applyBorder="1" applyAlignment="1"/>
    <xf numFmtId="0" fontId="5" fillId="12" borderId="7" xfId="0" applyFont="1" applyFill="1" applyBorder="1" applyAlignment="1">
      <alignment horizontal="justify"/>
    </xf>
    <xf numFmtId="0" fontId="15" fillId="12" borderId="7" xfId="0" applyFont="1" applyFill="1" applyBorder="1" applyAlignment="1">
      <alignment horizontal="center"/>
    </xf>
    <xf numFmtId="0" fontId="7" fillId="12" borderId="7" xfId="0" applyFont="1" applyFill="1" applyBorder="1" applyAlignment="1">
      <alignment horizontal="left" vertical="center"/>
    </xf>
    <xf numFmtId="0" fontId="7" fillId="12" borderId="7" xfId="0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0" fontId="10" fillId="12" borderId="21" xfId="0" applyFont="1" applyFill="1" applyBorder="1" applyAlignment="1">
      <alignment horizontal="center" vertical="center" wrapText="1"/>
    </xf>
    <xf numFmtId="0" fontId="10" fillId="12" borderId="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0" xfId="0" applyFont="1" applyAlignment="1"/>
    <xf numFmtId="0" fontId="6" fillId="8" borderId="7" xfId="0" applyFont="1" applyFill="1" applyBorder="1" applyAlignment="1">
      <alignment horizontal="right" wrapText="1"/>
    </xf>
    <xf numFmtId="0" fontId="16" fillId="11" borderId="26" xfId="0" applyFont="1" applyFill="1" applyBorder="1" applyAlignment="1"/>
    <xf numFmtId="0" fontId="16" fillId="11" borderId="26" xfId="0" applyFont="1" applyFill="1" applyBorder="1" applyAlignment="1">
      <alignment horizontal="center"/>
    </xf>
    <xf numFmtId="0" fontId="31" fillId="11" borderId="26" xfId="0" applyFont="1" applyFill="1" applyBorder="1" applyAlignment="1">
      <alignment horizontal="right"/>
    </xf>
    <xf numFmtId="0" fontId="7" fillId="12" borderId="7" xfId="0" applyFont="1" applyFill="1" applyBorder="1" applyAlignment="1"/>
    <xf numFmtId="0" fontId="6" fillId="8" borderId="7" xfId="0" applyFont="1" applyFill="1" applyBorder="1" applyAlignment="1"/>
    <xf numFmtId="0" fontId="10" fillId="12" borderId="7" xfId="0" applyFont="1" applyFill="1" applyBorder="1" applyAlignment="1">
      <alignment horizontal="center"/>
    </xf>
    <xf numFmtId="0" fontId="9" fillId="8" borderId="7" xfId="0" applyFont="1" applyFill="1" applyBorder="1" applyAlignment="1">
      <alignment horizontal="right"/>
    </xf>
    <xf numFmtId="1" fontId="5" fillId="8" borderId="7" xfId="0" applyNumberFormat="1" applyFont="1" applyFill="1" applyBorder="1" applyAlignment="1"/>
    <xf numFmtId="2" fontId="18" fillId="5" borderId="9" xfId="0" applyNumberFormat="1" applyFont="1" applyFill="1" applyBorder="1" applyAlignment="1">
      <alignment horizontal="right"/>
    </xf>
    <xf numFmtId="0" fontId="9" fillId="8" borderId="2" xfId="0" applyFont="1" applyFill="1" applyBorder="1" applyAlignment="1">
      <alignment horizontal="center"/>
    </xf>
    <xf numFmtId="2" fontId="5" fillId="8" borderId="17" xfId="0" applyNumberFormat="1" applyFont="1" applyFill="1" applyBorder="1" applyAlignment="1">
      <alignment horizontal="right" vertical="center"/>
    </xf>
    <xf numFmtId="2" fontId="10" fillId="6" borderId="9" xfId="0" applyNumberFormat="1" applyFont="1" applyFill="1" applyBorder="1" applyAlignment="1"/>
    <xf numFmtId="2" fontId="5" fillId="8" borderId="7" xfId="0" applyNumberFormat="1" applyFont="1" applyFill="1" applyBorder="1" applyAlignment="1">
      <alignment horizontal="right" vertical="center"/>
    </xf>
    <xf numFmtId="2" fontId="15" fillId="14" borderId="7" xfId="0" applyNumberFormat="1" applyFont="1" applyFill="1" applyBorder="1"/>
    <xf numFmtId="0" fontId="5" fillId="0" borderId="0" xfId="0" applyFont="1" applyAlignment="1"/>
    <xf numFmtId="2" fontId="32" fillId="0" borderId="1" xfId="0" applyNumberFormat="1" applyFont="1" applyBorder="1" applyAlignment="1"/>
    <xf numFmtId="2" fontId="6" fillId="8" borderId="21" xfId="0" applyNumberFormat="1" applyFont="1" applyFill="1" applyBorder="1" applyAlignment="1">
      <alignment horizontal="right" wrapText="1"/>
    </xf>
    <xf numFmtId="0" fontId="5" fillId="0" borderId="0" xfId="0" applyFont="1" applyAlignment="1">
      <alignment horizontal="justify"/>
    </xf>
    <xf numFmtId="0" fontId="13" fillId="0" borderId="0" xfId="0" applyFont="1" applyAlignment="1">
      <alignment horizontal="justify"/>
    </xf>
    <xf numFmtId="0" fontId="10" fillId="3" borderId="21" xfId="0" applyFont="1" applyFill="1" applyBorder="1" applyAlignment="1">
      <alignment horizontal="center"/>
    </xf>
    <xf numFmtId="0" fontId="10" fillId="3" borderId="22" xfId="0" applyFont="1" applyFill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9" xfId="0" applyFont="1" applyBorder="1" applyAlignment="1">
      <alignment wrapText="1"/>
    </xf>
    <xf numFmtId="2" fontId="6" fillId="0" borderId="1" xfId="0" applyNumberFormat="1" applyFont="1" applyBorder="1" applyAlignment="1"/>
    <xf numFmtId="0" fontId="5" fillId="0" borderId="0" xfId="0" applyFont="1" applyBorder="1" applyAlignment="1"/>
    <xf numFmtId="0" fontId="9" fillId="15" borderId="7" xfId="0" applyFont="1" applyFill="1" applyBorder="1" applyAlignment="1">
      <alignment wrapText="1"/>
    </xf>
    <xf numFmtId="0" fontId="9" fillId="15" borderId="2" xfId="0" applyFont="1" applyFill="1" applyBorder="1" applyAlignment="1">
      <alignment horizontal="center"/>
    </xf>
    <xf numFmtId="164" fontId="9" fillId="15" borderId="8" xfId="0" applyNumberFormat="1" applyFont="1" applyFill="1" applyBorder="1" applyAlignment="1"/>
    <xf numFmtId="164" fontId="6" fillId="8" borderId="8" xfId="0" applyNumberFormat="1" applyFont="1" applyFill="1" applyBorder="1" applyAlignment="1"/>
    <xf numFmtId="164" fontId="9" fillId="15" borderId="7" xfId="0" applyNumberFormat="1" applyFont="1" applyFill="1" applyBorder="1" applyAlignment="1"/>
    <xf numFmtId="2" fontId="6" fillId="8" borderId="2" xfId="0" applyNumberFormat="1" applyFont="1" applyFill="1" applyBorder="1" applyAlignment="1">
      <alignment horizontal="right"/>
    </xf>
    <xf numFmtId="2" fontId="6" fillId="8" borderId="4" xfId="0" applyNumberFormat="1" applyFont="1" applyFill="1" applyBorder="1" applyAlignment="1">
      <alignment horizontal="right"/>
    </xf>
    <xf numFmtId="2" fontId="6" fillId="0" borderId="9" xfId="0" applyNumberFormat="1" applyFont="1" applyBorder="1" applyAlignment="1">
      <alignment horizontal="right"/>
    </xf>
    <xf numFmtId="2" fontId="6" fillId="8" borderId="7" xfId="0" applyNumberFormat="1" applyFont="1" applyFill="1" applyBorder="1" applyAlignment="1">
      <alignment horizontal="right"/>
    </xf>
    <xf numFmtId="2" fontId="6" fillId="4" borderId="1" xfId="0" applyNumberFormat="1" applyFont="1" applyFill="1" applyBorder="1" applyAlignment="1"/>
    <xf numFmtId="0" fontId="11" fillId="4" borderId="0" xfId="0" applyFont="1" applyFill="1" applyBorder="1" applyAlignment="1"/>
    <xf numFmtId="0" fontId="5" fillId="0" borderId="0" xfId="0" applyFont="1" applyAlignment="1">
      <alignment horizontal="center" wrapText="1"/>
    </xf>
    <xf numFmtId="2" fontId="9" fillId="0" borderId="9" xfId="0" applyNumberFormat="1" applyFont="1" applyBorder="1" applyAlignment="1">
      <alignment horizontal="right"/>
    </xf>
    <xf numFmtId="2" fontId="9" fillId="8" borderId="9" xfId="0" applyNumberFormat="1" applyFont="1" applyFill="1" applyBorder="1" applyAlignment="1">
      <alignment horizontal="right"/>
    </xf>
    <xf numFmtId="0" fontId="12" fillId="3" borderId="7" xfId="0" applyFont="1" applyFill="1" applyBorder="1" applyAlignment="1">
      <alignment horizontal="center"/>
    </xf>
    <xf numFmtId="0" fontId="21" fillId="3" borderId="7" xfId="0" applyFont="1" applyFill="1" applyBorder="1" applyAlignment="1">
      <alignment horizontal="center"/>
    </xf>
    <xf numFmtId="0" fontId="28" fillId="19" borderId="7" xfId="0" applyFont="1" applyFill="1" applyBorder="1" applyAlignment="1">
      <alignment wrapText="1"/>
    </xf>
    <xf numFmtId="0" fontId="5" fillId="0" borderId="0" xfId="0" applyFont="1" applyAlignment="1">
      <alignment horizontal="right"/>
    </xf>
    <xf numFmtId="2" fontId="6" fillId="0" borderId="4" xfId="0" applyNumberFormat="1" applyFont="1" applyBorder="1" applyAlignment="1">
      <alignment horizontal="right"/>
    </xf>
    <xf numFmtId="2" fontId="6" fillId="0" borderId="7" xfId="0" applyNumberFormat="1" applyFont="1" applyBorder="1" applyAlignment="1">
      <alignment horizontal="right"/>
    </xf>
    <xf numFmtId="0" fontId="10" fillId="17" borderId="8" xfId="0" applyFont="1" applyFill="1" applyBorder="1" applyAlignment="1">
      <alignment horizontal="left" vertical="center"/>
    </xf>
    <xf numFmtId="0" fontId="6" fillId="0" borderId="23" xfId="0" applyFont="1" applyBorder="1" applyAlignment="1">
      <alignment horizontal="center"/>
    </xf>
    <xf numFmtId="2" fontId="6" fillId="8" borderId="21" xfId="0" applyNumberFormat="1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0" fillId="8" borderId="0" xfId="0" applyFont="1" applyFill="1" applyAlignment="1"/>
    <xf numFmtId="0" fontId="4" fillId="8" borderId="29" xfId="0" applyFont="1" applyFill="1" applyBorder="1" applyAlignment="1">
      <alignment vertical="top"/>
    </xf>
    <xf numFmtId="0" fontId="6" fillId="0" borderId="25" xfId="0" applyFont="1" applyBorder="1" applyAlignment="1">
      <alignment vertical="center" wrapText="1"/>
    </xf>
    <xf numFmtId="0" fontId="6" fillId="0" borderId="25" xfId="0" applyFont="1" applyBorder="1" applyAlignment="1"/>
    <xf numFmtId="0" fontId="6" fillId="0" borderId="31" xfId="0" applyFont="1" applyBorder="1" applyAlignment="1"/>
    <xf numFmtId="0" fontId="10" fillId="2" borderId="9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15" fillId="12" borderId="1" xfId="0" applyFont="1" applyFill="1" applyBorder="1" applyAlignment="1">
      <alignment horizontal="center"/>
    </xf>
    <xf numFmtId="0" fontId="6" fillId="12" borderId="1" xfId="0" applyFont="1" applyFill="1" applyBorder="1" applyAlignment="1"/>
    <xf numFmtId="0" fontId="10" fillId="2" borderId="4" xfId="0" applyFont="1" applyFill="1" applyBorder="1" applyAlignment="1">
      <alignment horizontal="center" vertical="center"/>
    </xf>
    <xf numFmtId="0" fontId="9" fillId="13" borderId="1" xfId="0" applyFont="1" applyFill="1" applyBorder="1" applyAlignment="1">
      <alignment horizontal="center"/>
    </xf>
    <xf numFmtId="0" fontId="9" fillId="14" borderId="1" xfId="0" applyFont="1" applyFill="1" applyBorder="1" applyAlignment="1">
      <alignment horizontal="center"/>
    </xf>
    <xf numFmtId="0" fontId="6" fillId="13" borderId="7" xfId="0" applyFont="1" applyFill="1" applyBorder="1" applyAlignment="1">
      <alignment horizontal="center"/>
    </xf>
    <xf numFmtId="0" fontId="6" fillId="13" borderId="13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9" fillId="13" borderId="8" xfId="0" applyFont="1" applyFill="1" applyBorder="1" applyAlignment="1">
      <alignment horizontal="center"/>
    </xf>
    <xf numFmtId="0" fontId="6" fillId="10" borderId="7" xfId="0" applyFont="1" applyFill="1" applyBorder="1" applyAlignment="1">
      <alignment horizontal="justify"/>
    </xf>
    <xf numFmtId="2" fontId="5" fillId="0" borderId="2" xfId="0" applyNumberFormat="1" applyFont="1" applyBorder="1" applyAlignment="1"/>
    <xf numFmtId="0" fontId="26" fillId="0" borderId="0" xfId="0" applyFont="1" applyAlignment="1"/>
    <xf numFmtId="0" fontId="14" fillId="14" borderId="8" xfId="0" applyFont="1" applyFill="1" applyBorder="1" applyAlignment="1">
      <alignment horizontal="center"/>
    </xf>
    <xf numFmtId="2" fontId="6" fillId="20" borderId="7" xfId="0" applyNumberFormat="1" applyFont="1" applyFill="1" applyBorder="1" applyAlignment="1"/>
    <xf numFmtId="0" fontId="5" fillId="8" borderId="7" xfId="0" applyFont="1" applyFill="1" applyBorder="1" applyAlignment="1">
      <alignment horizontal="left"/>
    </xf>
    <xf numFmtId="2" fontId="5" fillId="0" borderId="0" xfId="0" applyNumberFormat="1" applyFont="1" applyBorder="1" applyAlignment="1"/>
    <xf numFmtId="0" fontId="5" fillId="0" borderId="2" xfId="0" applyFont="1" applyBorder="1" applyAlignment="1">
      <alignment horizontal="center"/>
    </xf>
    <xf numFmtId="0" fontId="6" fillId="8" borderId="8" xfId="0" applyFont="1" applyFill="1" applyBorder="1" applyAlignment="1"/>
    <xf numFmtId="0" fontId="5" fillId="0" borderId="11" xfId="0" applyFont="1" applyBorder="1" applyAlignment="1"/>
    <xf numFmtId="0" fontId="6" fillId="8" borderId="2" xfId="0" applyFont="1" applyFill="1" applyBorder="1" applyAlignment="1"/>
    <xf numFmtId="2" fontId="5" fillId="0" borderId="21" xfId="0" applyNumberFormat="1" applyFont="1" applyBorder="1" applyAlignment="1"/>
    <xf numFmtId="2" fontId="18" fillId="5" borderId="9" xfId="0" applyNumberFormat="1" applyFont="1" applyFill="1" applyBorder="1" applyAlignment="1"/>
    <xf numFmtId="2" fontId="25" fillId="11" borderId="9" xfId="0" applyNumberFormat="1" applyFont="1" applyFill="1" applyBorder="1" applyAlignment="1">
      <alignment horizontal="right"/>
    </xf>
    <xf numFmtId="2" fontId="5" fillId="0" borderId="11" xfId="0" applyNumberFormat="1" applyFont="1" applyBorder="1" applyAlignment="1"/>
    <xf numFmtId="2" fontId="5" fillId="8" borderId="8" xfId="0" applyNumberFormat="1" applyFont="1" applyFill="1" applyBorder="1" applyAlignment="1"/>
    <xf numFmtId="0" fontId="5" fillId="12" borderId="11" xfId="0" applyFont="1" applyFill="1" applyBorder="1" applyAlignment="1"/>
    <xf numFmtId="2" fontId="5" fillId="0" borderId="13" xfId="0" applyNumberFormat="1" applyFont="1" applyBorder="1" applyAlignment="1"/>
    <xf numFmtId="0" fontId="28" fillId="15" borderId="0" xfId="0" applyFont="1" applyFill="1" applyBorder="1" applyAlignment="1">
      <alignment wrapText="1"/>
    </xf>
    <xf numFmtId="0" fontId="5" fillId="8" borderId="0" xfId="0" applyFont="1" applyFill="1" applyBorder="1" applyAlignment="1">
      <alignment wrapText="1"/>
    </xf>
    <xf numFmtId="0" fontId="5" fillId="8" borderId="12" xfId="0" applyFont="1" applyFill="1" applyBorder="1" applyAlignment="1">
      <alignment horizontal="center"/>
    </xf>
    <xf numFmtId="0" fontId="5" fillId="8" borderId="2" xfId="0" applyFont="1" applyFill="1" applyBorder="1" applyAlignment="1">
      <alignment horizontal="center"/>
    </xf>
    <xf numFmtId="0" fontId="7" fillId="20" borderId="7" xfId="0" applyFont="1" applyFill="1" applyBorder="1" applyAlignment="1">
      <alignment horizontal="left" wrapText="1"/>
    </xf>
    <xf numFmtId="0" fontId="5" fillId="20" borderId="7" xfId="0" applyFont="1" applyFill="1" applyBorder="1" applyAlignment="1">
      <alignment horizontal="center" wrapText="1"/>
    </xf>
    <xf numFmtId="0" fontId="5" fillId="20" borderId="7" xfId="0" applyFont="1" applyFill="1" applyBorder="1" applyAlignment="1">
      <alignment wrapText="1"/>
    </xf>
    <xf numFmtId="0" fontId="5" fillId="10" borderId="7" xfId="0" applyFont="1" applyFill="1" applyBorder="1" applyAlignment="1"/>
    <xf numFmtId="2" fontId="5" fillId="8" borderId="22" xfId="0" applyNumberFormat="1" applyFont="1" applyFill="1" applyBorder="1" applyAlignment="1">
      <alignment wrapText="1"/>
    </xf>
    <xf numFmtId="0" fontId="0" fillId="10" borderId="7" xfId="0" applyFont="1" applyFill="1" applyBorder="1" applyAlignment="1"/>
    <xf numFmtId="164" fontId="5" fillId="0" borderId="1" xfId="0" applyNumberFormat="1" applyFont="1" applyBorder="1" applyAlignment="1"/>
    <xf numFmtId="0" fontId="5" fillId="0" borderId="7" xfId="0" applyFont="1" applyBorder="1" applyAlignment="1">
      <alignment horizontal="center"/>
    </xf>
    <xf numFmtId="2" fontId="16" fillId="11" borderId="40" xfId="0" applyNumberFormat="1" applyFont="1" applyFill="1" applyBorder="1" applyAlignment="1">
      <alignment horizontal="right"/>
    </xf>
    <xf numFmtId="0" fontId="5" fillId="12" borderId="13" xfId="0" applyFont="1" applyFill="1" applyBorder="1" applyAlignment="1"/>
    <xf numFmtId="2" fontId="5" fillId="8" borderId="39" xfId="0" applyNumberFormat="1" applyFont="1" applyFill="1" applyBorder="1" applyAlignment="1">
      <alignment horizontal="right" wrapText="1"/>
    </xf>
    <xf numFmtId="0" fontId="5" fillId="0" borderId="3" xfId="0" applyFont="1" applyBorder="1" applyAlignment="1">
      <alignment horizontal="center"/>
    </xf>
    <xf numFmtId="0" fontId="6" fillId="0" borderId="21" xfId="0" applyFont="1" applyBorder="1" applyAlignment="1"/>
    <xf numFmtId="2" fontId="6" fillId="8" borderId="21" xfId="0" applyNumberFormat="1" applyFont="1" applyFill="1" applyBorder="1" applyAlignment="1"/>
    <xf numFmtId="2" fontId="6" fillId="0" borderId="21" xfId="0" applyNumberFormat="1" applyFont="1" applyBorder="1" applyAlignment="1"/>
    <xf numFmtId="2" fontId="5" fillId="8" borderId="39" xfId="0" applyNumberFormat="1" applyFont="1" applyFill="1" applyBorder="1" applyAlignment="1"/>
    <xf numFmtId="2" fontId="5" fillId="8" borderId="21" xfId="0" applyNumberFormat="1" applyFont="1" applyFill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6" fillId="0" borderId="30" xfId="0" applyFont="1" applyBorder="1" applyAlignment="1"/>
    <xf numFmtId="2" fontId="8" fillId="10" borderId="22" xfId="0" applyNumberFormat="1" applyFont="1" applyFill="1" applyBorder="1" applyAlignment="1"/>
    <xf numFmtId="0" fontId="5" fillId="0" borderId="10" xfId="0" applyFont="1" applyFill="1" applyBorder="1" applyAlignment="1">
      <alignment horizontal="center"/>
    </xf>
    <xf numFmtId="2" fontId="5" fillId="8" borderId="13" xfId="0" applyNumberFormat="1" applyFont="1" applyFill="1" applyBorder="1" applyAlignment="1">
      <alignment horizontal="right"/>
    </xf>
    <xf numFmtId="2" fontId="5" fillId="0" borderId="31" xfId="0" applyNumberFormat="1" applyFont="1" applyBorder="1" applyAlignment="1">
      <alignment wrapText="1"/>
    </xf>
    <xf numFmtId="2" fontId="5" fillId="0" borderId="31" xfId="0" applyNumberFormat="1" applyFont="1" applyBorder="1" applyAlignment="1">
      <alignment horizontal="right" wrapText="1"/>
    </xf>
    <xf numFmtId="2" fontId="5" fillId="0" borderId="12" xfId="0" applyNumberFormat="1" applyFont="1" applyBorder="1" applyAlignment="1"/>
    <xf numFmtId="2" fontId="5" fillId="0" borderId="40" xfId="0" applyNumberFormat="1" applyFont="1" applyBorder="1" applyAlignment="1"/>
    <xf numFmtId="2" fontId="8" fillId="10" borderId="30" xfId="0" applyNumberFormat="1" applyFont="1" applyFill="1" applyBorder="1" applyAlignment="1">
      <alignment wrapText="1"/>
    </xf>
    <xf numFmtId="2" fontId="6" fillId="8" borderId="22" xfId="0" applyNumberFormat="1" applyFont="1" applyFill="1" applyBorder="1" applyAlignment="1"/>
    <xf numFmtId="0" fontId="14" fillId="12" borderId="22" xfId="0" applyFont="1" applyFill="1" applyBorder="1" applyAlignment="1">
      <alignment horizontal="center"/>
    </xf>
    <xf numFmtId="0" fontId="16" fillId="5" borderId="26" xfId="0" applyFont="1" applyFill="1" applyBorder="1" applyAlignment="1"/>
    <xf numFmtId="0" fontId="16" fillId="5" borderId="8" xfId="0" applyFont="1" applyFill="1" applyBorder="1" applyAlignment="1">
      <alignment horizontal="center"/>
    </xf>
    <xf numFmtId="0" fontId="17" fillId="5" borderId="26" xfId="0" applyFont="1" applyFill="1" applyBorder="1" applyAlignment="1">
      <alignment horizontal="right"/>
    </xf>
    <xf numFmtId="4" fontId="8" fillId="5" borderId="26" xfId="0" applyNumberFormat="1" applyFont="1" applyFill="1" applyBorder="1" applyAlignment="1">
      <alignment horizontal="right"/>
    </xf>
    <xf numFmtId="4" fontId="8" fillId="11" borderId="26" xfId="0" applyNumberFormat="1" applyFont="1" applyFill="1" applyBorder="1" applyAlignment="1">
      <alignment horizontal="right"/>
    </xf>
    <xf numFmtId="4" fontId="16" fillId="5" borderId="26" xfId="0" applyNumberFormat="1" applyFont="1" applyFill="1" applyBorder="1" applyAlignment="1">
      <alignment horizontal="right"/>
    </xf>
    <xf numFmtId="4" fontId="16" fillId="5" borderId="40" xfId="0" applyNumberFormat="1" applyFont="1" applyFill="1" applyBorder="1" applyAlignment="1">
      <alignment horizontal="right"/>
    </xf>
    <xf numFmtId="4" fontId="16" fillId="5" borderId="21" xfId="0" applyNumberFormat="1" applyFont="1" applyFill="1" applyBorder="1" applyAlignment="1">
      <alignment horizontal="right"/>
    </xf>
    <xf numFmtId="0" fontId="5" fillId="12" borderId="21" xfId="0" applyFont="1" applyFill="1" applyBorder="1" applyAlignment="1">
      <alignment horizontal="justify"/>
    </xf>
    <xf numFmtId="0" fontId="9" fillId="0" borderId="9" xfId="0" applyFont="1" applyBorder="1" applyAlignment="1">
      <alignment horizontal="center"/>
    </xf>
    <xf numFmtId="0" fontId="10" fillId="3" borderId="7" xfId="0" applyFont="1" applyFill="1" applyBorder="1" applyAlignment="1">
      <alignment horizontal="center"/>
    </xf>
    <xf numFmtId="2" fontId="5" fillId="8" borderId="4" xfId="0" applyNumberFormat="1" applyFont="1" applyFill="1" applyBorder="1" applyAlignment="1"/>
    <xf numFmtId="2" fontId="5" fillId="8" borderId="0" xfId="0" applyNumberFormat="1" applyFont="1" applyFill="1" applyBorder="1" applyAlignment="1"/>
    <xf numFmtId="0" fontId="9" fillId="0" borderId="39" xfId="0" applyFont="1" applyBorder="1" applyAlignment="1"/>
    <xf numFmtId="0" fontId="29" fillId="0" borderId="21" xfId="0" applyFont="1" applyBorder="1" applyAlignment="1">
      <alignment horizontal="right"/>
    </xf>
    <xf numFmtId="0" fontId="8" fillId="10" borderId="10" xfId="0" applyFont="1" applyFill="1" applyBorder="1" applyAlignment="1">
      <alignment horizontal="center" wrapText="1"/>
    </xf>
    <xf numFmtId="0" fontId="8" fillId="10" borderId="10" xfId="0" applyFont="1" applyFill="1" applyBorder="1" applyAlignment="1">
      <alignment horizontal="right" wrapText="1"/>
    </xf>
    <xf numFmtId="2" fontId="8" fillId="10" borderId="10" xfId="0" applyNumberFormat="1" applyFont="1" applyFill="1" applyBorder="1" applyAlignment="1">
      <alignment horizontal="right" wrapText="1"/>
    </xf>
    <xf numFmtId="0" fontId="9" fillId="0" borderId="7" xfId="0" applyFont="1" applyBorder="1" applyAlignment="1"/>
    <xf numFmtId="0" fontId="8" fillId="10" borderId="10" xfId="0" applyFont="1" applyFill="1" applyBorder="1" applyAlignment="1">
      <alignment horizontal="left" wrapText="1"/>
    </xf>
    <xf numFmtId="0" fontId="8" fillId="20" borderId="7" xfId="0" applyFont="1" applyFill="1" applyBorder="1" applyAlignment="1">
      <alignment horizontal="right" wrapText="1"/>
    </xf>
    <xf numFmtId="2" fontId="8" fillId="20" borderId="7" xfId="0" applyNumberFormat="1" applyFont="1" applyFill="1" applyBorder="1" applyAlignment="1">
      <alignment horizontal="right" wrapText="1"/>
    </xf>
    <xf numFmtId="49" fontId="6" fillId="8" borderId="7" xfId="0" applyNumberFormat="1" applyFont="1" applyFill="1" applyBorder="1" applyAlignment="1">
      <alignment horizontal="left" wrapText="1"/>
    </xf>
    <xf numFmtId="49" fontId="6" fillId="8" borderId="7" xfId="0" applyNumberFormat="1" applyFont="1" applyFill="1" applyBorder="1" applyAlignment="1">
      <alignment horizontal="center" wrapText="1"/>
    </xf>
    <xf numFmtId="49" fontId="6" fillId="8" borderId="7" xfId="0" applyNumberFormat="1" applyFont="1" applyFill="1" applyBorder="1" applyAlignment="1"/>
    <xf numFmtId="2" fontId="6" fillId="8" borderId="7" xfId="0" applyNumberFormat="1" applyFont="1" applyFill="1" applyBorder="1" applyAlignment="1">
      <alignment wrapText="1"/>
    </xf>
    <xf numFmtId="0" fontId="6" fillId="0" borderId="0" xfId="0" applyFont="1" applyFill="1" applyBorder="1" applyAlignment="1"/>
    <xf numFmtId="0" fontId="30" fillId="20" borderId="7" xfId="0" applyFont="1" applyFill="1" applyBorder="1" applyAlignment="1">
      <alignment horizontal="left"/>
    </xf>
    <xf numFmtId="0" fontId="10" fillId="8" borderId="25" xfId="0" applyFont="1" applyFill="1" applyBorder="1" applyAlignment="1">
      <alignment horizontal="center"/>
    </xf>
    <xf numFmtId="0" fontId="4" fillId="0" borderId="7" xfId="0" applyFont="1" applyBorder="1" applyAlignment="1"/>
    <xf numFmtId="2" fontId="6" fillId="0" borderId="16" xfId="0" applyNumberFormat="1" applyFont="1" applyBorder="1" applyAlignment="1"/>
    <xf numFmtId="2" fontId="6" fillId="14" borderId="1" xfId="0" applyNumberFormat="1" applyFont="1" applyFill="1" applyBorder="1" applyAlignment="1"/>
    <xf numFmtId="2" fontId="6" fillId="8" borderId="4" xfId="0" applyNumberFormat="1" applyFont="1" applyFill="1" applyBorder="1" applyAlignment="1"/>
    <xf numFmtId="0" fontId="9" fillId="4" borderId="25" xfId="0" applyFont="1" applyFill="1" applyBorder="1" applyAlignment="1">
      <alignment horizontal="left" wrapText="1"/>
    </xf>
    <xf numFmtId="2" fontId="15" fillId="13" borderId="7" xfId="0" applyNumberFormat="1" applyFont="1" applyFill="1" applyBorder="1" applyAlignment="1"/>
    <xf numFmtId="0" fontId="15" fillId="12" borderId="21" xfId="0" applyFont="1" applyFill="1" applyBorder="1" applyAlignment="1">
      <alignment horizontal="center" wrapText="1"/>
    </xf>
    <xf numFmtId="0" fontId="6" fillId="0" borderId="2" xfId="0" applyFont="1" applyBorder="1" applyAlignment="1">
      <alignment wrapText="1"/>
    </xf>
    <xf numFmtId="0" fontId="5" fillId="6" borderId="2" xfId="0" applyFont="1" applyFill="1" applyBorder="1" applyAlignment="1"/>
    <xf numFmtId="0" fontId="15" fillId="21" borderId="7" xfId="0" applyFont="1" applyFill="1" applyBorder="1" applyAlignment="1">
      <alignment wrapText="1"/>
    </xf>
    <xf numFmtId="0" fontId="6" fillId="8" borderId="21" xfId="0" applyFont="1" applyFill="1" applyBorder="1" applyAlignment="1">
      <alignment horizontal="center" wrapText="1"/>
    </xf>
    <xf numFmtId="0" fontId="10" fillId="14" borderId="0" xfId="0" applyFont="1" applyFill="1" applyAlignment="1"/>
    <xf numFmtId="0" fontId="12" fillId="3" borderId="13" xfId="0" applyFont="1" applyFill="1" applyBorder="1" applyAlignment="1">
      <alignment horizontal="center"/>
    </xf>
    <xf numFmtId="2" fontId="9" fillId="8" borderId="12" xfId="0" applyNumberFormat="1" applyFont="1" applyFill="1" applyBorder="1" applyAlignment="1">
      <alignment horizontal="right"/>
    </xf>
    <xf numFmtId="2" fontId="6" fillId="0" borderId="2" xfId="0" applyNumberFormat="1" applyFont="1" applyBorder="1" applyAlignment="1">
      <alignment horizontal="right"/>
    </xf>
    <xf numFmtId="2" fontId="6" fillId="0" borderId="0" xfId="0" applyNumberFormat="1" applyFont="1" applyBorder="1" applyAlignment="1">
      <alignment horizontal="right"/>
    </xf>
    <xf numFmtId="2" fontId="9" fillId="8" borderId="7" xfId="0" applyNumberFormat="1" applyFont="1" applyFill="1" applyBorder="1" applyAlignment="1">
      <alignment horizontal="right"/>
    </xf>
    <xf numFmtId="0" fontId="6" fillId="0" borderId="0" xfId="0" applyFont="1" applyAlignment="1">
      <alignment horizontal="justify"/>
    </xf>
    <xf numFmtId="0" fontId="6" fillId="12" borderId="7" xfId="0" applyFont="1" applyFill="1" applyBorder="1" applyAlignment="1">
      <alignment horizontal="justify"/>
    </xf>
    <xf numFmtId="0" fontId="6" fillId="12" borderId="21" xfId="0" applyFont="1" applyFill="1" applyBorder="1" applyAlignment="1">
      <alignment horizontal="justify"/>
    </xf>
    <xf numFmtId="0" fontId="6" fillId="8" borderId="10" xfId="0" applyFont="1" applyFill="1" applyBorder="1" applyAlignment="1"/>
    <xf numFmtId="0" fontId="6" fillId="11" borderId="10" xfId="0" applyFont="1" applyFill="1" applyBorder="1" applyAlignment="1">
      <alignment horizontal="justify"/>
    </xf>
    <xf numFmtId="0" fontId="6" fillId="0" borderId="41" xfId="0" applyFont="1" applyBorder="1" applyAlignment="1">
      <alignment horizontal="justify"/>
    </xf>
    <xf numFmtId="0" fontId="6" fillId="0" borderId="7" xfId="0" applyFont="1" applyBorder="1" applyAlignment="1">
      <alignment horizontal="justify"/>
    </xf>
    <xf numFmtId="0" fontId="6" fillId="10" borderId="21" xfId="0" applyFont="1" applyFill="1" applyBorder="1" applyAlignment="1">
      <alignment horizontal="justify"/>
    </xf>
    <xf numFmtId="0" fontId="6" fillId="10" borderId="22" xfId="0" applyFont="1" applyFill="1" applyBorder="1" applyAlignment="1">
      <alignment horizontal="justify"/>
    </xf>
    <xf numFmtId="4" fontId="15" fillId="16" borderId="7" xfId="0" applyNumberFormat="1" applyFont="1" applyFill="1" applyBorder="1" applyAlignment="1">
      <alignment horizontal="center" vertical="center"/>
    </xf>
    <xf numFmtId="0" fontId="6" fillId="20" borderId="25" xfId="0" applyFont="1" applyFill="1" applyBorder="1" applyAlignment="1">
      <alignment horizontal="justify"/>
    </xf>
    <xf numFmtId="2" fontId="9" fillId="4" borderId="7" xfId="0" applyNumberFormat="1" applyFont="1" applyFill="1" applyBorder="1" applyAlignment="1">
      <alignment horizontal="right"/>
    </xf>
    <xf numFmtId="0" fontId="10" fillId="14" borderId="7" xfId="0" applyFont="1" applyFill="1" applyBorder="1" applyAlignment="1"/>
    <xf numFmtId="0" fontId="5" fillId="14" borderId="7" xfId="0" applyFont="1" applyFill="1" applyBorder="1" applyAlignment="1"/>
    <xf numFmtId="2" fontId="5" fillId="14" borderId="7" xfId="0" applyNumberFormat="1" applyFont="1" applyFill="1" applyBorder="1" applyAlignment="1"/>
    <xf numFmtId="0" fontId="6" fillId="14" borderId="7" xfId="0" applyFont="1" applyFill="1" applyBorder="1" applyAlignment="1">
      <alignment horizontal="justify"/>
    </xf>
    <xf numFmtId="2" fontId="10" fillId="14" borderId="10" xfId="0" applyNumberFormat="1" applyFont="1" applyFill="1" applyBorder="1" applyAlignment="1">
      <alignment horizontal="left"/>
    </xf>
    <xf numFmtId="0" fontId="10" fillId="14" borderId="10" xfId="0" applyFont="1" applyFill="1" applyBorder="1" applyAlignment="1">
      <alignment horizontal="center"/>
    </xf>
    <xf numFmtId="0" fontId="0" fillId="14" borderId="10" xfId="0" applyFont="1" applyFill="1" applyBorder="1" applyAlignment="1">
      <alignment horizontal="center"/>
    </xf>
    <xf numFmtId="0" fontId="0" fillId="14" borderId="7" xfId="0" applyFont="1" applyFill="1" applyBorder="1" applyAlignment="1"/>
    <xf numFmtId="2" fontId="0" fillId="14" borderId="7" xfId="0" applyNumberFormat="1" applyFont="1" applyFill="1" applyBorder="1" applyAlignment="1"/>
    <xf numFmtId="0" fontId="0" fillId="14" borderId="10" xfId="0" applyFont="1" applyFill="1" applyBorder="1" applyAlignment="1"/>
    <xf numFmtId="0" fontId="0" fillId="14" borderId="22" xfId="0" applyFont="1" applyFill="1" applyBorder="1" applyAlignment="1"/>
    <xf numFmtId="0" fontId="5" fillId="6" borderId="9" xfId="0" applyFont="1" applyFill="1" applyBorder="1" applyAlignment="1"/>
    <xf numFmtId="0" fontId="5" fillId="6" borderId="9" xfId="0" applyFont="1" applyFill="1" applyBorder="1" applyAlignment="1">
      <alignment horizontal="justify"/>
    </xf>
    <xf numFmtId="0" fontId="6" fillId="15" borderId="13" xfId="0" applyFont="1" applyFill="1" applyBorder="1" applyAlignment="1">
      <alignment horizontal="center"/>
    </xf>
    <xf numFmtId="2" fontId="5" fillId="8" borderId="13" xfId="0" applyNumberFormat="1" applyFont="1" applyFill="1" applyBorder="1" applyAlignment="1">
      <alignment horizontal="right" vertical="center"/>
    </xf>
    <xf numFmtId="2" fontId="15" fillId="14" borderId="13" xfId="0" applyNumberFormat="1" applyFont="1" applyFill="1" applyBorder="1"/>
    <xf numFmtId="2" fontId="5" fillId="8" borderId="0" xfId="0" applyNumberFormat="1" applyFont="1" applyFill="1" applyBorder="1" applyAlignment="1">
      <alignment horizontal="right" vertical="center"/>
    </xf>
    <xf numFmtId="2" fontId="15" fillId="13" borderId="13" xfId="0" applyNumberFormat="1" applyFont="1" applyFill="1" applyBorder="1" applyAlignment="1"/>
    <xf numFmtId="0" fontId="34" fillId="20" borderId="7" xfId="0" applyFont="1" applyFill="1" applyBorder="1" applyAlignment="1">
      <alignment horizontal="center" wrapText="1"/>
    </xf>
    <xf numFmtId="0" fontId="9" fillId="0" borderId="8" xfId="0" applyFont="1" applyBorder="1" applyAlignment="1">
      <alignment horizontal="center"/>
    </xf>
    <xf numFmtId="2" fontId="6" fillId="0" borderId="8" xfId="0" applyNumberFormat="1" applyFont="1" applyBorder="1" applyAlignment="1">
      <alignment horizontal="right"/>
    </xf>
    <xf numFmtId="2" fontId="5" fillId="8" borderId="7" xfId="0" applyNumberFormat="1" applyFont="1" applyFill="1" applyBorder="1" applyAlignment="1">
      <alignment horizontal="center"/>
    </xf>
    <xf numFmtId="0" fontId="10" fillId="2" borderId="21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17" borderId="7" xfId="0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2" fontId="5" fillId="0" borderId="7" xfId="0" applyNumberFormat="1" applyFont="1" applyFill="1" applyBorder="1" applyAlignment="1">
      <alignment horizontal="right" wrapText="1"/>
    </xf>
    <xf numFmtId="0" fontId="6" fillId="0" borderId="22" xfId="0" applyFont="1" applyBorder="1" applyAlignment="1">
      <alignment horizontal="center"/>
    </xf>
    <xf numFmtId="0" fontId="5" fillId="8" borderId="21" xfId="0" applyFont="1" applyFill="1" applyBorder="1" applyAlignment="1">
      <alignment horizontal="center" wrapText="1"/>
    </xf>
    <xf numFmtId="0" fontId="10" fillId="2" borderId="7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left" vertical="center"/>
    </xf>
    <xf numFmtId="0" fontId="10" fillId="2" borderId="7" xfId="0" applyFont="1" applyFill="1" applyBorder="1" applyAlignment="1">
      <alignment horizontal="justify"/>
    </xf>
    <xf numFmtId="0" fontId="6" fillId="0" borderId="7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0" borderId="21" xfId="0" applyFont="1" applyBorder="1" applyAlignment="1">
      <alignment horizontal="justify"/>
    </xf>
    <xf numFmtId="0" fontId="15" fillId="2" borderId="7" xfId="0" applyFont="1" applyFill="1" applyBorder="1" applyAlignment="1">
      <alignment horizontal="center" vertical="center"/>
    </xf>
    <xf numFmtId="0" fontId="6" fillId="8" borderId="7" xfId="0" applyFont="1" applyFill="1" applyBorder="1" applyAlignment="1">
      <alignment horizontal="justify"/>
    </xf>
    <xf numFmtId="0" fontId="5" fillId="8" borderId="0" xfId="0" applyFont="1" applyFill="1" applyBorder="1" applyAlignment="1"/>
    <xf numFmtId="164" fontId="5" fillId="8" borderId="1" xfId="0" applyNumberFormat="1" applyFont="1" applyFill="1" applyBorder="1" applyAlignment="1">
      <alignment horizontal="right"/>
    </xf>
    <xf numFmtId="2" fontId="6" fillId="8" borderId="2" xfId="0" applyNumberFormat="1" applyFont="1" applyFill="1" applyBorder="1" applyAlignment="1"/>
    <xf numFmtId="164" fontId="9" fillId="15" borderId="7" xfId="0" applyNumberFormat="1" applyFont="1" applyFill="1" applyBorder="1" applyAlignment="1">
      <alignment horizontal="right"/>
    </xf>
    <xf numFmtId="164" fontId="9" fillId="15" borderId="14" xfId="0" applyNumberFormat="1" applyFont="1" applyFill="1" applyBorder="1" applyAlignment="1">
      <alignment horizontal="right"/>
    </xf>
    <xf numFmtId="164" fontId="9" fillId="15" borderId="8" xfId="0" applyNumberFormat="1" applyFont="1" applyFill="1" applyBorder="1" applyAlignment="1">
      <alignment horizontal="right"/>
    </xf>
    <xf numFmtId="164" fontId="6" fillId="8" borderId="8" xfId="0" applyNumberFormat="1" applyFont="1" applyFill="1" applyBorder="1" applyAlignment="1">
      <alignment horizontal="right"/>
    </xf>
    <xf numFmtId="2" fontId="5" fillId="14" borderId="7" xfId="0" applyNumberFormat="1" applyFont="1" applyFill="1" applyBorder="1" applyAlignment="1">
      <alignment horizontal="right"/>
    </xf>
    <xf numFmtId="2" fontId="8" fillId="10" borderId="7" xfId="0" applyNumberFormat="1" applyFont="1" applyFill="1" applyBorder="1" applyAlignment="1">
      <alignment horizontal="right"/>
    </xf>
    <xf numFmtId="0" fontId="10" fillId="14" borderId="25" xfId="0" applyFont="1" applyFill="1" applyBorder="1" applyAlignment="1">
      <alignment horizontal="center"/>
    </xf>
    <xf numFmtId="0" fontId="36" fillId="14" borderId="7" xfId="0" applyFont="1" applyFill="1" applyBorder="1" applyAlignme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10" fillId="6" borderId="3" xfId="0" applyFont="1" applyFill="1" applyBorder="1" applyAlignment="1">
      <alignment horizontal="right"/>
    </xf>
    <xf numFmtId="0" fontId="6" fillId="0" borderId="4" xfId="0" applyFont="1" applyBorder="1" applyAlignment="1">
      <alignment horizontal="right"/>
    </xf>
    <xf numFmtId="0" fontId="6" fillId="0" borderId="0" xfId="0" applyFont="1" applyBorder="1" applyAlignment="1">
      <alignment horizontal="left"/>
    </xf>
    <xf numFmtId="0" fontId="7" fillId="2" borderId="0" xfId="0" applyFont="1" applyFill="1" applyAlignment="1">
      <alignment horizontal="center"/>
    </xf>
    <xf numFmtId="0" fontId="14" fillId="14" borderId="36" xfId="0" applyFont="1" applyFill="1" applyBorder="1" applyAlignment="1">
      <alignment horizontal="center"/>
    </xf>
    <xf numFmtId="0" fontId="14" fillId="14" borderId="12" xfId="0" applyFont="1" applyFill="1" applyBorder="1" applyAlignment="1">
      <alignment horizontal="center"/>
    </xf>
    <xf numFmtId="0" fontId="9" fillId="0" borderId="37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14" fillId="13" borderId="21" xfId="0" applyFont="1" applyFill="1" applyBorder="1" applyAlignment="1">
      <alignment horizontal="center" vertical="center"/>
    </xf>
    <xf numFmtId="0" fontId="14" fillId="13" borderId="10" xfId="0" applyFont="1" applyFill="1" applyBorder="1" applyAlignment="1">
      <alignment horizontal="center" vertical="center"/>
    </xf>
    <xf numFmtId="0" fontId="14" fillId="13" borderId="22" xfId="0" applyFont="1" applyFill="1" applyBorder="1" applyAlignment="1">
      <alignment horizontal="center" vertical="center"/>
    </xf>
    <xf numFmtId="0" fontId="14" fillId="13" borderId="29" xfId="0" applyFont="1" applyFill="1" applyBorder="1" applyAlignment="1">
      <alignment horizontal="center" vertical="center"/>
    </xf>
    <xf numFmtId="0" fontId="14" fillId="13" borderId="27" xfId="0" applyFont="1" applyFill="1" applyBorder="1" applyAlignment="1">
      <alignment horizontal="center" vertical="center"/>
    </xf>
    <xf numFmtId="0" fontId="14" fillId="13" borderId="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2" fontId="10" fillId="3" borderId="7" xfId="0" applyNumberFormat="1" applyFont="1" applyFill="1" applyBorder="1" applyAlignment="1">
      <alignment horizontal="center"/>
    </xf>
    <xf numFmtId="0" fontId="6" fillId="0" borderId="7" xfId="0" applyFont="1" applyBorder="1"/>
    <xf numFmtId="0" fontId="10" fillId="3" borderId="7" xfId="0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35" fillId="0" borderId="0" xfId="0" applyFont="1" applyAlignment="1">
      <alignment horizontal="center" wrapText="1"/>
    </xf>
    <xf numFmtId="0" fontId="9" fillId="0" borderId="8" xfId="0" applyFont="1" applyBorder="1" applyAlignment="1">
      <alignment horizontal="center"/>
    </xf>
    <xf numFmtId="0" fontId="15" fillId="13" borderId="8" xfId="0" applyFont="1" applyFill="1" applyBorder="1" applyAlignment="1">
      <alignment horizontal="justify"/>
    </xf>
    <xf numFmtId="0" fontId="15" fillId="13" borderId="9" xfId="0" applyFont="1" applyFill="1" applyBorder="1" applyAlignment="1">
      <alignment horizontal="justify"/>
    </xf>
    <xf numFmtId="0" fontId="5" fillId="0" borderId="21" xfId="0" applyFont="1" applyBorder="1" applyAlignment="1">
      <alignment horizontal="center" vertical="center"/>
    </xf>
    <xf numFmtId="0" fontId="10" fillId="3" borderId="18" xfId="0" applyFont="1" applyFill="1" applyBorder="1" applyAlignment="1">
      <alignment horizontal="center" vertical="center"/>
    </xf>
    <xf numFmtId="0" fontId="10" fillId="3" borderId="32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 wrapText="1"/>
    </xf>
    <xf numFmtId="0" fontId="10" fillId="3" borderId="34" xfId="0" applyFont="1" applyFill="1" applyBorder="1" applyAlignment="1">
      <alignment horizontal="center" vertical="center" wrapText="1"/>
    </xf>
    <xf numFmtId="0" fontId="10" fillId="6" borderId="12" xfId="0" applyFont="1" applyFill="1" applyBorder="1" applyAlignment="1">
      <alignment horizontal="right"/>
    </xf>
    <xf numFmtId="0" fontId="6" fillId="0" borderId="16" xfId="0" applyFont="1" applyBorder="1" applyAlignment="1">
      <alignment horizontal="right"/>
    </xf>
    <xf numFmtId="0" fontId="15" fillId="13" borderId="21" xfId="0" applyFont="1" applyFill="1" applyBorder="1" applyAlignment="1">
      <alignment horizontal="justify"/>
    </xf>
    <xf numFmtId="0" fontId="15" fillId="13" borderId="22" xfId="0" applyFont="1" applyFill="1" applyBorder="1" applyAlignment="1">
      <alignment horizontal="justify"/>
    </xf>
    <xf numFmtId="0" fontId="10" fillId="3" borderId="7" xfId="0" applyFont="1" applyFill="1" applyBorder="1" applyAlignment="1">
      <alignment horizontal="center" vertical="center" wrapText="1"/>
    </xf>
    <xf numFmtId="2" fontId="15" fillId="13" borderId="21" xfId="0" applyNumberFormat="1" applyFont="1" applyFill="1" applyBorder="1" applyAlignment="1">
      <alignment horizontal="center" vertical="center"/>
    </xf>
    <xf numFmtId="2" fontId="15" fillId="13" borderId="10" xfId="0" applyNumberFormat="1" applyFont="1" applyFill="1" applyBorder="1" applyAlignment="1">
      <alignment horizontal="center" vertical="center"/>
    </xf>
    <xf numFmtId="2" fontId="15" fillId="13" borderId="22" xfId="0" applyNumberFormat="1" applyFont="1" applyFill="1" applyBorder="1" applyAlignment="1">
      <alignment horizontal="center" vertical="center"/>
    </xf>
    <xf numFmtId="0" fontId="35" fillId="4" borderId="42" xfId="0" applyFont="1" applyFill="1" applyBorder="1" applyAlignment="1">
      <alignment horizontal="center"/>
    </xf>
    <xf numFmtId="0" fontId="15" fillId="2" borderId="7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1" xfId="0" applyFont="1" applyBorder="1" applyAlignment="1">
      <alignment horizontal="justify"/>
    </xf>
    <xf numFmtId="0" fontId="6" fillId="0" borderId="10" xfId="0" applyFont="1" applyBorder="1" applyAlignment="1">
      <alignment horizontal="justify"/>
    </xf>
    <xf numFmtId="0" fontId="6" fillId="0" borderId="22" xfId="0" applyFont="1" applyBorder="1" applyAlignment="1">
      <alignment horizontal="justify"/>
    </xf>
    <xf numFmtId="0" fontId="10" fillId="2" borderId="7" xfId="0" applyFont="1" applyFill="1" applyBorder="1" applyAlignment="1">
      <alignment horizontal="center" vertical="center"/>
    </xf>
    <xf numFmtId="0" fontId="28" fillId="12" borderId="12" xfId="0" applyFont="1" applyFill="1" applyBorder="1" applyAlignment="1">
      <alignment horizontal="left"/>
    </xf>
    <xf numFmtId="0" fontId="28" fillId="12" borderId="16" xfId="0" applyFont="1" applyFill="1" applyBorder="1" applyAlignment="1">
      <alignment horizontal="left"/>
    </xf>
    <xf numFmtId="0" fontId="7" fillId="12" borderId="13" xfId="0" applyFont="1" applyFill="1" applyBorder="1" applyAlignment="1">
      <alignment horizontal="left" vertical="top"/>
    </xf>
    <xf numFmtId="0" fontId="7" fillId="12" borderId="25" xfId="0" applyFont="1" applyFill="1" applyBorder="1" applyAlignment="1">
      <alignment horizontal="left" vertical="top"/>
    </xf>
    <xf numFmtId="0" fontId="6" fillId="8" borderId="21" xfId="0" applyFont="1" applyFill="1" applyBorder="1" applyAlignment="1">
      <alignment horizontal="center"/>
    </xf>
    <xf numFmtId="0" fontId="6" fillId="8" borderId="10" xfId="0" applyFont="1" applyFill="1" applyBorder="1" applyAlignment="1">
      <alignment horizontal="center"/>
    </xf>
    <xf numFmtId="0" fontId="6" fillId="8" borderId="22" xfId="0" applyFont="1" applyFill="1" applyBorder="1" applyAlignment="1">
      <alignment horizontal="center"/>
    </xf>
    <xf numFmtId="0" fontId="6" fillId="8" borderId="35" xfId="0" applyFont="1" applyFill="1" applyBorder="1" applyAlignment="1">
      <alignment horizontal="justify"/>
    </xf>
    <xf numFmtId="0" fontId="6" fillId="8" borderId="10" xfId="0" applyFont="1" applyFill="1" applyBorder="1" applyAlignment="1">
      <alignment horizontal="justify"/>
    </xf>
    <xf numFmtId="0" fontId="6" fillId="8" borderId="22" xfId="0" applyFont="1" applyFill="1" applyBorder="1" applyAlignment="1">
      <alignment horizontal="justify"/>
    </xf>
    <xf numFmtId="0" fontId="10" fillId="2" borderId="7" xfId="0" applyFont="1" applyFill="1" applyBorder="1" applyAlignment="1">
      <alignment horizontal="justify"/>
    </xf>
    <xf numFmtId="0" fontId="6" fillId="0" borderId="7" xfId="0" applyFont="1" applyBorder="1" applyAlignment="1">
      <alignment horizontal="center"/>
    </xf>
    <xf numFmtId="0" fontId="6" fillId="0" borderId="11" xfId="0" applyFont="1" applyBorder="1" applyAlignment="1">
      <alignment horizontal="left" vertical="top"/>
    </xf>
    <xf numFmtId="0" fontId="6" fillId="0" borderId="12" xfId="0" applyFont="1" applyBorder="1" applyAlignment="1">
      <alignment horizontal="left" vertical="top"/>
    </xf>
    <xf numFmtId="0" fontId="5" fillId="0" borderId="14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2" fontId="5" fillId="0" borderId="21" xfId="0" applyNumberFormat="1" applyFont="1" applyBorder="1" applyAlignment="1">
      <alignment horizontal="center" vertical="center"/>
    </xf>
    <xf numFmtId="2" fontId="5" fillId="0" borderId="22" xfId="0" applyNumberFormat="1" applyFont="1" applyBorder="1" applyAlignment="1">
      <alignment horizontal="center" vertical="center"/>
    </xf>
    <xf numFmtId="0" fontId="10" fillId="2" borderId="7" xfId="0" applyFont="1" applyFill="1" applyBorder="1" applyAlignment="1">
      <alignment horizontal="left" vertical="center"/>
    </xf>
    <xf numFmtId="0" fontId="28" fillId="12" borderId="13" xfId="0" applyFont="1" applyFill="1" applyBorder="1" applyAlignment="1">
      <alignment horizontal="justify"/>
    </xf>
    <xf numFmtId="0" fontId="28" fillId="12" borderId="28" xfId="0" applyFont="1" applyFill="1" applyBorder="1" applyAlignment="1">
      <alignment horizontal="justify"/>
    </xf>
    <xf numFmtId="0" fontId="28" fillId="12" borderId="25" xfId="0" applyFont="1" applyFill="1" applyBorder="1" applyAlignment="1">
      <alignment horizontal="justify"/>
    </xf>
    <xf numFmtId="0" fontId="6" fillId="0" borderId="35" xfId="0" applyFont="1" applyBorder="1" applyAlignment="1">
      <alignment horizontal="justify"/>
    </xf>
    <xf numFmtId="0" fontId="10" fillId="8" borderId="21" xfId="0" applyFont="1" applyFill="1" applyBorder="1" applyAlignment="1">
      <alignment horizontal="center" wrapText="1"/>
    </xf>
    <xf numFmtId="0" fontId="10" fillId="8" borderId="10" xfId="0" applyFont="1" applyFill="1" applyBorder="1" applyAlignment="1">
      <alignment horizontal="center" wrapText="1"/>
    </xf>
    <xf numFmtId="0" fontId="10" fillId="8" borderId="22" xfId="0" applyFont="1" applyFill="1" applyBorder="1" applyAlignment="1">
      <alignment horizontal="center" wrapText="1"/>
    </xf>
    <xf numFmtId="0" fontId="6" fillId="8" borderId="7" xfId="0" applyFont="1" applyFill="1" applyBorder="1" applyAlignment="1">
      <alignment horizontal="justify"/>
    </xf>
    <xf numFmtId="0" fontId="6" fillId="17" borderId="21" xfId="0" applyFont="1" applyFill="1" applyBorder="1" applyAlignment="1">
      <alignment horizontal="justify"/>
    </xf>
    <xf numFmtId="0" fontId="6" fillId="8" borderId="22" xfId="0" applyFont="1" applyFill="1" applyBorder="1" applyAlignment="1"/>
    <xf numFmtId="2" fontId="6" fillId="8" borderId="13" xfId="0" applyNumberFormat="1" applyFont="1" applyFill="1" applyBorder="1" applyAlignment="1">
      <alignment wrapText="1"/>
    </xf>
    <xf numFmtId="0" fontId="6" fillId="8" borderId="21" xfId="0" applyFont="1" applyFill="1" applyBorder="1" applyAlignment="1">
      <alignment horizontal="justify"/>
    </xf>
    <xf numFmtId="0" fontId="37" fillId="0" borderId="7" xfId="0" applyFont="1" applyBorder="1" applyAlignment="1">
      <alignment horizontal="justify" wrapText="1"/>
    </xf>
    <xf numFmtId="0" fontId="37" fillId="0" borderId="7" xfId="0" applyFont="1" applyBorder="1" applyAlignment="1">
      <alignment horizontal="justify"/>
    </xf>
    <xf numFmtId="0" fontId="5" fillId="8" borderId="21" xfId="0" applyFont="1" applyFill="1" applyBorder="1" applyAlignment="1">
      <alignment horizontal="left" vertical="distributed"/>
    </xf>
    <xf numFmtId="0" fontId="5" fillId="8" borderId="22" xfId="0" applyFont="1" applyFill="1" applyBorder="1" applyAlignment="1">
      <alignment horizontal="left" vertical="distributed"/>
    </xf>
    <xf numFmtId="0" fontId="5" fillId="8" borderId="21" xfId="0" applyFont="1" applyFill="1" applyBorder="1" applyAlignment="1">
      <alignment horizontal="justify" vertical="top"/>
    </xf>
    <xf numFmtId="0" fontId="5" fillId="8" borderId="10" xfId="0" applyFont="1" applyFill="1" applyBorder="1" applyAlignment="1">
      <alignment horizontal="justify" vertical="top"/>
    </xf>
    <xf numFmtId="0" fontId="5" fillId="8" borderId="22" xfId="0" applyFont="1" applyFill="1" applyBorder="1" applyAlignment="1">
      <alignment horizontal="justify" vertical="top"/>
    </xf>
    <xf numFmtId="0" fontId="5" fillId="8" borderId="7" xfId="0" applyFont="1" applyFill="1" applyBorder="1" applyAlignment="1">
      <alignment horizontal="justify" vertical="top"/>
    </xf>
    <xf numFmtId="0" fontId="5" fillId="8" borderId="21" xfId="0" applyFont="1" applyFill="1" applyBorder="1" applyAlignment="1">
      <alignment horizontal="justify" vertical="top" wrapText="1"/>
    </xf>
    <xf numFmtId="0" fontId="5" fillId="8" borderId="10" xfId="0" applyFont="1" applyFill="1" applyBorder="1" applyAlignment="1">
      <alignment horizontal="justify" vertical="top" wrapText="1"/>
    </xf>
    <xf numFmtId="0" fontId="5" fillId="8" borderId="22" xfId="0" applyFont="1" applyFill="1" applyBorder="1" applyAlignment="1">
      <alignment horizontal="justify" vertical="top" wrapText="1"/>
    </xf>
    <xf numFmtId="0" fontId="6" fillId="8" borderId="21" xfId="0" applyFont="1" applyFill="1" applyBorder="1" applyAlignment="1">
      <alignment horizontal="justify" vertical="top"/>
    </xf>
    <xf numFmtId="0" fontId="6" fillId="8" borderId="10" xfId="0" applyFont="1" applyFill="1" applyBorder="1" applyAlignment="1">
      <alignment horizontal="justify" vertical="top"/>
    </xf>
    <xf numFmtId="0" fontId="6" fillId="8" borderId="22" xfId="0" applyFont="1" applyFill="1" applyBorder="1" applyAlignment="1">
      <alignment horizontal="justify" vertical="top"/>
    </xf>
    <xf numFmtId="0" fontId="5" fillId="8" borderId="33" xfId="0" applyFont="1" applyFill="1" applyBorder="1" applyAlignment="1">
      <alignment horizontal="justify" vertical="top" wrapText="1"/>
    </xf>
    <xf numFmtId="49" fontId="6" fillId="8" borderId="21" xfId="0" applyNumberFormat="1" applyFont="1" applyFill="1" applyBorder="1" applyAlignment="1">
      <alignment horizontal="justify" vertical="top" wrapText="1"/>
    </xf>
    <xf numFmtId="49" fontId="6" fillId="8" borderId="10" xfId="0" applyNumberFormat="1" applyFont="1" applyFill="1" applyBorder="1" applyAlignment="1">
      <alignment horizontal="justify" vertical="top" wrapText="1"/>
    </xf>
    <xf numFmtId="49" fontId="6" fillId="8" borderId="22" xfId="0" applyNumberFormat="1" applyFont="1" applyFill="1" applyBorder="1" applyAlignment="1">
      <alignment horizontal="justify" vertical="top" wrapText="1"/>
    </xf>
    <xf numFmtId="0" fontId="5" fillId="14" borderId="21" xfId="0" applyNumberFormat="1" applyFont="1" applyFill="1" applyBorder="1" applyAlignment="1">
      <alignment horizontal="justify" vertical="top"/>
    </xf>
    <xf numFmtId="0" fontId="5" fillId="8" borderId="21" xfId="0" applyFont="1" applyFill="1" applyBorder="1" applyAlignment="1">
      <alignment horizontal="left" wrapText="1"/>
    </xf>
    <xf numFmtId="0" fontId="5" fillId="8" borderId="10" xfId="0" applyFont="1" applyFill="1" applyBorder="1" applyAlignment="1">
      <alignment horizontal="left" wrapText="1"/>
    </xf>
    <xf numFmtId="0" fontId="5" fillId="8" borderId="22" xfId="0" applyFont="1" applyFill="1" applyBorder="1" applyAlignment="1">
      <alignment horizontal="left" wrapText="1"/>
    </xf>
    <xf numFmtId="0" fontId="5" fillId="8" borderId="21" xfId="0" applyFont="1" applyFill="1" applyBorder="1" applyAlignment="1">
      <alignment horizontal="left" vertical="top" wrapText="1"/>
    </xf>
    <xf numFmtId="0" fontId="5" fillId="8" borderId="10" xfId="0" applyFont="1" applyFill="1" applyBorder="1" applyAlignment="1">
      <alignment horizontal="left" vertical="top" wrapText="1"/>
    </xf>
    <xf numFmtId="0" fontId="5" fillId="8" borderId="22" xfId="0" applyFont="1" applyFill="1" applyBorder="1" applyAlignment="1">
      <alignment horizontal="left" vertical="top" wrapText="1"/>
    </xf>
    <xf numFmtId="0" fontId="6" fillId="8" borderId="21" xfId="0" applyFont="1" applyFill="1" applyBorder="1" applyAlignment="1">
      <alignment horizontal="left" wrapText="1"/>
    </xf>
    <xf numFmtId="0" fontId="6" fillId="8" borderId="22" xfId="0" applyFont="1" applyFill="1" applyBorder="1" applyAlignment="1">
      <alignment horizontal="left" wrapText="1"/>
    </xf>
    <xf numFmtId="0" fontId="5" fillId="8" borderId="21" xfId="0" applyFont="1" applyFill="1" applyBorder="1" applyAlignment="1">
      <alignment vertical="distributed"/>
    </xf>
    <xf numFmtId="0" fontId="5" fillId="10" borderId="22" xfId="0" applyFont="1" applyFill="1" applyBorder="1" applyAlignment="1">
      <alignment vertical="distributed"/>
    </xf>
    <xf numFmtId="0" fontId="10" fillId="2" borderId="43" xfId="0" applyFont="1" applyFill="1" applyBorder="1" applyAlignment="1">
      <alignment horizontal="justify"/>
    </xf>
    <xf numFmtId="0" fontId="10" fillId="2" borderId="44" xfId="0" applyFont="1" applyFill="1" applyBorder="1" applyAlignment="1">
      <alignment horizontal="center" vertical="center"/>
    </xf>
    <xf numFmtId="0" fontId="10" fillId="2" borderId="44" xfId="0" applyFont="1" applyFill="1" applyBorder="1" applyAlignment="1">
      <alignment horizontal="left" vertical="center"/>
    </xf>
    <xf numFmtId="0" fontId="15" fillId="2" borderId="45" xfId="0" applyFont="1" applyFill="1" applyBorder="1" applyAlignment="1">
      <alignment horizontal="center" vertical="center"/>
    </xf>
    <xf numFmtId="0" fontId="5" fillId="12" borderId="46" xfId="0" applyFont="1" applyFill="1" applyBorder="1" applyAlignment="1">
      <alignment horizontal="justify"/>
    </xf>
    <xf numFmtId="0" fontId="6" fillId="12" borderId="47" xfId="0" applyFont="1" applyFill="1" applyBorder="1" applyAlignment="1">
      <alignment horizontal="justify"/>
    </xf>
    <xf numFmtId="0" fontId="5" fillId="8" borderId="46" xfId="0" applyFont="1" applyFill="1" applyBorder="1" applyAlignment="1">
      <alignment horizontal="left" vertical="distributed"/>
    </xf>
    <xf numFmtId="0" fontId="6" fillId="0" borderId="47" xfId="0" applyFont="1" applyBorder="1" applyAlignment="1">
      <alignment horizontal="justify"/>
    </xf>
    <xf numFmtId="0" fontId="16" fillId="5" borderId="46" xfId="0" applyFont="1" applyFill="1" applyBorder="1" applyAlignment="1"/>
    <xf numFmtId="0" fontId="15" fillId="10" borderId="47" xfId="0" applyFont="1" applyFill="1" applyBorder="1" applyAlignment="1">
      <alignment horizontal="justify"/>
    </xf>
    <xf numFmtId="0" fontId="5" fillId="12" borderId="18" xfId="0" applyFont="1" applyFill="1" applyBorder="1" applyAlignment="1">
      <alignment horizontal="justify"/>
    </xf>
    <xf numFmtId="0" fontId="6" fillId="12" borderId="24" xfId="0" applyFont="1" applyFill="1" applyBorder="1" applyAlignment="1">
      <alignment horizontal="justify"/>
    </xf>
    <xf numFmtId="0" fontId="16" fillId="5" borderId="20" xfId="0" applyFont="1" applyFill="1" applyBorder="1" applyAlignment="1"/>
    <xf numFmtId="0" fontId="6" fillId="10" borderId="6" xfId="0" applyFont="1" applyFill="1" applyBorder="1" applyAlignment="1">
      <alignment horizontal="justify"/>
    </xf>
    <xf numFmtId="0" fontId="6" fillId="10" borderId="47" xfId="0" applyFont="1" applyFill="1" applyBorder="1" applyAlignment="1">
      <alignment horizontal="justify"/>
    </xf>
    <xf numFmtId="0" fontId="5" fillId="8" borderId="35" xfId="0" applyFont="1" applyFill="1" applyBorder="1" applyAlignment="1">
      <alignment horizontal="justify" vertical="top"/>
    </xf>
    <xf numFmtId="0" fontId="15" fillId="10" borderId="6" xfId="0" applyFont="1" applyFill="1" applyBorder="1" applyAlignment="1">
      <alignment horizontal="justify"/>
    </xf>
    <xf numFmtId="0" fontId="10" fillId="2" borderId="46" xfId="0" applyFont="1" applyFill="1" applyBorder="1" applyAlignment="1">
      <alignment horizontal="justify"/>
    </xf>
    <xf numFmtId="0" fontId="15" fillId="2" borderId="47" xfId="0" applyFont="1" applyFill="1" applyBorder="1" applyAlignment="1">
      <alignment horizontal="center" vertical="center"/>
    </xf>
    <xf numFmtId="0" fontId="6" fillId="12" borderId="46" xfId="0" applyFont="1" applyFill="1" applyBorder="1" applyAlignment="1">
      <alignment horizontal="justify"/>
    </xf>
    <xf numFmtId="0" fontId="5" fillId="8" borderId="18" xfId="0" applyFont="1" applyFill="1" applyBorder="1" applyAlignment="1">
      <alignment horizontal="justify" vertical="top"/>
    </xf>
    <xf numFmtId="0" fontId="6" fillId="0" borderId="24" xfId="0" applyFont="1" applyBorder="1" applyAlignment="1">
      <alignment horizontal="center"/>
    </xf>
    <xf numFmtId="0" fontId="5" fillId="8" borderId="19" xfId="0" applyFont="1" applyFill="1" applyBorder="1" applyAlignment="1">
      <alignment horizontal="justify" vertical="top"/>
    </xf>
    <xf numFmtId="0" fontId="6" fillId="0" borderId="5" xfId="0" applyFont="1" applyBorder="1" applyAlignment="1">
      <alignment horizontal="center"/>
    </xf>
    <xf numFmtId="0" fontId="5" fillId="8" borderId="20" xfId="0" applyFont="1" applyFill="1" applyBorder="1" applyAlignment="1">
      <alignment horizontal="justify" vertical="top"/>
    </xf>
    <xf numFmtId="0" fontId="6" fillId="0" borderId="6" xfId="0" applyFont="1" applyBorder="1" applyAlignment="1">
      <alignment horizontal="center"/>
    </xf>
    <xf numFmtId="0" fontId="5" fillId="10" borderId="46" xfId="0" applyFont="1" applyFill="1" applyBorder="1" applyAlignment="1"/>
    <xf numFmtId="0" fontId="6" fillId="0" borderId="24" xfId="0" applyFont="1" applyBorder="1" applyAlignment="1">
      <alignment horizontal="justify"/>
    </xf>
    <xf numFmtId="0" fontId="5" fillId="8" borderId="46" xfId="0" applyFont="1" applyFill="1" applyBorder="1" applyAlignment="1">
      <alignment horizontal="justify" vertical="top"/>
    </xf>
    <xf numFmtId="0" fontId="18" fillId="5" borderId="18" xfId="0" applyFont="1" applyFill="1" applyBorder="1" applyAlignment="1"/>
    <xf numFmtId="2" fontId="18" fillId="5" borderId="0" xfId="0" applyNumberFormat="1" applyFont="1" applyFill="1" applyBorder="1" applyAlignment="1">
      <alignment horizontal="right"/>
    </xf>
    <xf numFmtId="0" fontId="15" fillId="5" borderId="24" xfId="0" applyFont="1" applyFill="1" applyBorder="1" applyAlignment="1">
      <alignment horizontal="justify"/>
    </xf>
    <xf numFmtId="0" fontId="6" fillId="12" borderId="5" xfId="0" applyFont="1" applyFill="1" applyBorder="1" applyAlignment="1">
      <alignment horizontal="justify"/>
    </xf>
    <xf numFmtId="0" fontId="5" fillId="8" borderId="48" xfId="0" applyFont="1" applyFill="1" applyBorder="1" applyAlignment="1">
      <alignment horizontal="justify" vertical="top"/>
    </xf>
    <xf numFmtId="0" fontId="5" fillId="8" borderId="29" xfId="0" applyFont="1" applyFill="1" applyBorder="1" applyAlignment="1">
      <alignment horizontal="justify" vertical="top"/>
    </xf>
    <xf numFmtId="0" fontId="5" fillId="8" borderId="49" xfId="0" applyFont="1" applyFill="1" applyBorder="1" applyAlignment="1">
      <alignment horizontal="justify" vertical="top"/>
    </xf>
    <xf numFmtId="0" fontId="26" fillId="10" borderId="29" xfId="0" applyFont="1" applyFill="1" applyBorder="1" applyAlignment="1"/>
    <xf numFmtId="0" fontId="26" fillId="10" borderId="0" xfId="0" applyFont="1" applyFill="1" applyBorder="1" applyAlignment="1"/>
    <xf numFmtId="0" fontId="33" fillId="10" borderId="30" xfId="0" applyFont="1" applyFill="1" applyBorder="1" applyAlignment="1">
      <alignment horizontal="justify"/>
    </xf>
    <xf numFmtId="0" fontId="5" fillId="12" borderId="50" xfId="0" applyFont="1" applyFill="1" applyBorder="1" applyAlignment="1">
      <alignment horizontal="justify"/>
    </xf>
    <xf numFmtId="0" fontId="5" fillId="8" borderId="33" xfId="0" applyFont="1" applyFill="1" applyBorder="1" applyAlignment="1">
      <alignment horizontal="justify" vertical="top"/>
    </xf>
    <xf numFmtId="0" fontId="5" fillId="12" borderId="48" xfId="0" applyFont="1" applyFill="1" applyBorder="1" applyAlignment="1">
      <alignment horizontal="justify"/>
    </xf>
    <xf numFmtId="0" fontId="7" fillId="12" borderId="0" xfId="0" applyFont="1" applyFill="1" applyBorder="1" applyAlignment="1"/>
    <xf numFmtId="0" fontId="5" fillId="10" borderId="10" xfId="0" applyFont="1" applyFill="1" applyBorder="1" applyAlignment="1">
      <alignment horizontal="center"/>
    </xf>
    <xf numFmtId="0" fontId="6" fillId="10" borderId="30" xfId="0" applyFont="1" applyFill="1" applyBorder="1" applyAlignment="1">
      <alignment horizontal="justify"/>
    </xf>
    <xf numFmtId="0" fontId="5" fillId="10" borderId="29" xfId="0" applyFont="1" applyFill="1" applyBorder="1" applyAlignment="1"/>
    <xf numFmtId="0" fontId="5" fillId="8" borderId="18" xfId="0" applyFont="1" applyFill="1" applyBorder="1" applyAlignment="1">
      <alignment horizontal="justify" vertical="top"/>
    </xf>
    <xf numFmtId="0" fontId="6" fillId="10" borderId="24" xfId="0" applyFont="1" applyFill="1" applyBorder="1" applyAlignment="1">
      <alignment horizontal="justify"/>
    </xf>
    <xf numFmtId="0" fontId="6" fillId="0" borderId="33" xfId="0" applyFont="1" applyBorder="1" applyAlignment="1">
      <alignment horizontal="justify"/>
    </xf>
    <xf numFmtId="0" fontId="6" fillId="10" borderId="51" xfId="0" applyFont="1" applyFill="1" applyBorder="1" applyAlignment="1">
      <alignment horizontal="justify"/>
    </xf>
    <xf numFmtId="0" fontId="18" fillId="5" borderId="46" xfId="0" applyFont="1" applyFill="1" applyBorder="1" applyAlignment="1"/>
    <xf numFmtId="2" fontId="25" fillId="5" borderId="0" xfId="0" applyNumberFormat="1" applyFont="1" applyFill="1" applyBorder="1" applyAlignment="1">
      <alignment horizontal="right"/>
    </xf>
    <xf numFmtId="0" fontId="15" fillId="5" borderId="6" xfId="0" applyFont="1" applyFill="1" applyBorder="1" applyAlignment="1">
      <alignment horizontal="justify"/>
    </xf>
    <xf numFmtId="0" fontId="15" fillId="2" borderId="38" xfId="0" applyFont="1" applyFill="1" applyBorder="1" applyAlignment="1">
      <alignment horizontal="center" vertical="center"/>
    </xf>
    <xf numFmtId="0" fontId="16" fillId="11" borderId="19" xfId="0" applyFont="1" applyFill="1" applyBorder="1" applyAlignment="1"/>
    <xf numFmtId="2" fontId="16" fillId="11" borderId="0" xfId="0" applyNumberFormat="1" applyFont="1" applyFill="1" applyBorder="1" applyAlignment="1">
      <alignment horizontal="right"/>
    </xf>
    <xf numFmtId="0" fontId="15" fillId="2" borderId="51" xfId="0" applyFont="1" applyFill="1" applyBorder="1" applyAlignment="1">
      <alignment horizontal="center" vertical="center"/>
    </xf>
    <xf numFmtId="0" fontId="6" fillId="18" borderId="24" xfId="0" applyFont="1" applyFill="1" applyBorder="1" applyAlignment="1">
      <alignment horizontal="justify"/>
    </xf>
    <xf numFmtId="0" fontId="7" fillId="12" borderId="0" xfId="0" applyFont="1" applyFill="1" applyBorder="1" applyAlignment="1">
      <alignment horizontal="justify" vertical="center"/>
    </xf>
    <xf numFmtId="0" fontId="6" fillId="12" borderId="38" xfId="0" applyFont="1" applyFill="1" applyBorder="1" applyAlignment="1">
      <alignment horizontal="justify"/>
    </xf>
    <xf numFmtId="2" fontId="6" fillId="8" borderId="0" xfId="0" applyNumberFormat="1" applyFont="1" applyFill="1" applyBorder="1" applyAlignment="1"/>
    <xf numFmtId="0" fontId="6" fillId="0" borderId="0" xfId="0" applyFont="1" applyBorder="1" applyAlignment="1"/>
    <xf numFmtId="0" fontId="16" fillId="5" borderId="19" xfId="0" applyFont="1" applyFill="1" applyBorder="1" applyAlignment="1"/>
    <xf numFmtId="0" fontId="6" fillId="5" borderId="30" xfId="0" applyFont="1" applyFill="1" applyBorder="1" applyAlignment="1">
      <alignment horizontal="justify"/>
    </xf>
    <xf numFmtId="0" fontId="10" fillId="2" borderId="18" xfId="0" applyFont="1" applyFill="1" applyBorder="1" applyAlignment="1">
      <alignment horizontal="center"/>
    </xf>
    <xf numFmtId="0" fontId="10" fillId="2" borderId="18" xfId="0" applyFont="1" applyFill="1" applyBorder="1" applyAlignment="1">
      <alignment horizontal="justify"/>
    </xf>
    <xf numFmtId="0" fontId="5" fillId="0" borderId="21" xfId="0" applyFont="1" applyBorder="1" applyAlignment="1">
      <alignment horizontal="justify"/>
    </xf>
    <xf numFmtId="0" fontId="5" fillId="0" borderId="10" xfId="0" applyFont="1" applyBorder="1" applyAlignment="1">
      <alignment horizontal="justify"/>
    </xf>
    <xf numFmtId="2" fontId="5" fillId="0" borderId="0" xfId="0" applyNumberFormat="1" applyFont="1" applyBorder="1" applyAlignment="1">
      <alignment horizontal="right"/>
    </xf>
    <xf numFmtId="0" fontId="4" fillId="10" borderId="33" xfId="0" applyFont="1" applyFill="1" applyBorder="1" applyAlignment="1">
      <alignment vertical="top"/>
    </xf>
    <xf numFmtId="4" fontId="6" fillId="5" borderId="30" xfId="0" applyNumberFormat="1" applyFont="1" applyFill="1" applyBorder="1" applyAlignment="1">
      <alignment horizontal="justify"/>
    </xf>
    <xf numFmtId="0" fontId="5" fillId="12" borderId="29" xfId="0" applyFont="1" applyFill="1" applyBorder="1" applyAlignment="1">
      <alignment horizontal="justify"/>
    </xf>
    <xf numFmtId="0" fontId="5" fillId="20" borderId="29" xfId="0" applyFont="1" applyFill="1" applyBorder="1" applyAlignment="1">
      <alignment horizontal="justify"/>
    </xf>
    <xf numFmtId="0" fontId="5" fillId="8" borderId="0" xfId="0" applyFont="1" applyFill="1" applyBorder="1" applyAlignment="1">
      <alignment horizontal="center"/>
    </xf>
    <xf numFmtId="0" fontId="5" fillId="10" borderId="52" xfId="0" applyFont="1" applyFill="1" applyBorder="1" applyAlignment="1"/>
    <xf numFmtId="0" fontId="24" fillId="10" borderId="52" xfId="0" applyFont="1" applyFill="1" applyBorder="1" applyAlignment="1">
      <alignment horizontal="right"/>
    </xf>
    <xf numFmtId="2" fontId="8" fillId="10" borderId="52" xfId="0" applyNumberFormat="1" applyFont="1" applyFill="1" applyBorder="1" applyAlignment="1"/>
    <xf numFmtId="0" fontId="6" fillId="10" borderId="53" xfId="0" applyFont="1" applyFill="1" applyBorder="1" applyAlignment="1">
      <alignment horizontal="justify"/>
    </xf>
    <xf numFmtId="0" fontId="38" fillId="16" borderId="0" xfId="0" applyFont="1" applyFill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colors>
    <mruColors>
      <color rgb="FF9BC2E6"/>
      <color rgb="FFFEF2CD"/>
      <color rgb="FF808080"/>
      <color rgb="FFCC99FF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P118"/>
  <sheetViews>
    <sheetView zoomScale="115" zoomScaleNormal="115" workbookViewId="0">
      <selection activeCell="M36" sqref="M36"/>
    </sheetView>
  </sheetViews>
  <sheetFormatPr defaultColWidth="14.42578125" defaultRowHeight="15.75" customHeight="1" x14ac:dyDescent="0.2"/>
  <cols>
    <col min="1" max="1" width="1.5703125" customWidth="1"/>
    <col min="2" max="2" width="4.140625" style="38" customWidth="1"/>
    <col min="3" max="3" width="16" style="273" customWidth="1"/>
    <col min="4" max="4" width="64.42578125" style="6" customWidth="1"/>
    <col min="5" max="5" width="20.7109375" customWidth="1"/>
  </cols>
  <sheetData>
    <row r="1" spans="1:14" x14ac:dyDescent="0.25">
      <c r="A1" s="1"/>
      <c r="B1" s="485" t="s">
        <v>424</v>
      </c>
      <c r="C1" s="485"/>
      <c r="D1" s="485"/>
      <c r="E1" s="485"/>
      <c r="F1" s="485"/>
      <c r="G1" s="485"/>
      <c r="H1" s="485"/>
      <c r="I1" s="485"/>
      <c r="J1" s="485"/>
      <c r="K1" s="485"/>
      <c r="L1" s="130"/>
      <c r="M1" s="2"/>
      <c r="N1" s="2"/>
    </row>
    <row r="2" spans="1:14" s="19" customFormat="1" ht="15" x14ac:dyDescent="0.25">
      <c r="A2" s="1"/>
      <c r="B2" s="269"/>
      <c r="C2" s="504" t="s">
        <v>425</v>
      </c>
      <c r="D2" s="504"/>
      <c r="E2" s="504"/>
      <c r="F2" s="504"/>
      <c r="G2" s="504"/>
      <c r="H2" s="504"/>
      <c r="I2" s="504"/>
      <c r="J2" s="504"/>
      <c r="K2" s="504"/>
      <c r="L2" s="130"/>
      <c r="M2" s="2"/>
      <c r="N2" s="2"/>
    </row>
    <row r="3" spans="1:14" ht="15" x14ac:dyDescent="0.25">
      <c r="A3" s="3"/>
      <c r="B3" s="253"/>
      <c r="D3" s="505" t="s">
        <v>426</v>
      </c>
      <c r="E3" s="505"/>
      <c r="F3" s="505"/>
      <c r="G3" s="505"/>
      <c r="H3" s="505"/>
      <c r="I3" s="505"/>
      <c r="L3" s="131"/>
      <c r="M3" s="4"/>
      <c r="N3" s="4"/>
    </row>
    <row r="4" spans="1:14" ht="15" x14ac:dyDescent="0.25">
      <c r="A4" s="3"/>
      <c r="B4" s="274" t="s">
        <v>328</v>
      </c>
      <c r="C4" s="510" t="s">
        <v>0</v>
      </c>
      <c r="D4" s="512" t="s">
        <v>402</v>
      </c>
      <c r="E4" s="503" t="s">
        <v>1</v>
      </c>
      <c r="F4" s="498" t="s">
        <v>2</v>
      </c>
      <c r="G4" s="499"/>
      <c r="H4" s="499"/>
      <c r="I4" s="499"/>
      <c r="J4" s="499"/>
      <c r="K4" s="499"/>
      <c r="L4" s="131"/>
      <c r="M4" s="4"/>
      <c r="N4" s="4"/>
    </row>
    <row r="5" spans="1:14" ht="12.75" x14ac:dyDescent="0.2">
      <c r="B5" s="275" t="s">
        <v>11</v>
      </c>
      <c r="C5" s="511"/>
      <c r="D5" s="513"/>
      <c r="E5" s="503"/>
      <c r="F5" s="294" t="s">
        <v>3</v>
      </c>
      <c r="G5" s="294" t="s">
        <v>4</v>
      </c>
      <c r="H5" s="294" t="s">
        <v>5</v>
      </c>
      <c r="I5" s="294" t="s">
        <v>6</v>
      </c>
      <c r="J5" s="294" t="s">
        <v>7</v>
      </c>
      <c r="K5" s="295" t="s">
        <v>8</v>
      </c>
      <c r="L5" s="98"/>
    </row>
    <row r="6" spans="1:14" ht="15.6" customHeight="1" x14ac:dyDescent="0.2">
      <c r="B6" s="501">
        <v>1</v>
      </c>
      <c r="C6" s="490" t="s">
        <v>327</v>
      </c>
      <c r="D6" s="101" t="s">
        <v>326</v>
      </c>
      <c r="E6" s="105" t="s">
        <v>9</v>
      </c>
      <c r="F6" s="39">
        <v>26066</v>
      </c>
      <c r="G6" s="39">
        <v>10000</v>
      </c>
      <c r="H6" s="39">
        <v>20000</v>
      </c>
      <c r="I6" s="39">
        <v>25000</v>
      </c>
      <c r="J6" s="10">
        <v>10000</v>
      </c>
      <c r="K6" s="10">
        <v>10000</v>
      </c>
      <c r="L6" s="98"/>
    </row>
    <row r="7" spans="1:14" s="19" customFormat="1" ht="15.6" customHeight="1" x14ac:dyDescent="0.2">
      <c r="B7" s="501"/>
      <c r="C7" s="491"/>
      <c r="D7" s="101" t="s">
        <v>325</v>
      </c>
      <c r="E7" s="109" t="s">
        <v>9</v>
      </c>
      <c r="F7" s="220">
        <v>0</v>
      </c>
      <c r="G7" s="206">
        <v>62000</v>
      </c>
      <c r="H7" s="221">
        <v>58000</v>
      </c>
      <c r="I7" s="222">
        <v>58000</v>
      </c>
      <c r="J7" s="270">
        <v>45000</v>
      </c>
      <c r="K7" s="271">
        <v>45000</v>
      </c>
      <c r="L7" s="253"/>
    </row>
    <row r="8" spans="1:14" s="19" customFormat="1" ht="15.6" customHeight="1" x14ac:dyDescent="0.2">
      <c r="B8" s="501"/>
      <c r="C8" s="491"/>
      <c r="D8" s="101" t="s">
        <v>322</v>
      </c>
      <c r="E8" s="109" t="s">
        <v>9</v>
      </c>
      <c r="F8" s="39">
        <v>8000</v>
      </c>
      <c r="G8" s="39">
        <v>8000</v>
      </c>
      <c r="H8" s="39">
        <v>8000</v>
      </c>
      <c r="I8" s="39">
        <v>8000</v>
      </c>
      <c r="J8" s="10">
        <v>0</v>
      </c>
      <c r="K8" s="10">
        <v>4248</v>
      </c>
      <c r="L8" s="253"/>
    </row>
    <row r="9" spans="1:14" s="19" customFormat="1" ht="15.6" customHeight="1" x14ac:dyDescent="0.2">
      <c r="B9" s="501"/>
      <c r="C9" s="491"/>
      <c r="D9" s="101" t="s">
        <v>323</v>
      </c>
      <c r="E9" s="109" t="s">
        <v>9</v>
      </c>
      <c r="F9" s="39">
        <v>23750</v>
      </c>
      <c r="G9" s="39">
        <v>20000</v>
      </c>
      <c r="H9" s="39">
        <v>25000</v>
      </c>
      <c r="I9" s="39">
        <v>25000</v>
      </c>
      <c r="J9" s="10">
        <v>78500</v>
      </c>
      <c r="K9" s="10">
        <v>25000</v>
      </c>
      <c r="L9" s="253"/>
    </row>
    <row r="10" spans="1:14" s="19" customFormat="1" ht="15.6" customHeight="1" x14ac:dyDescent="0.2">
      <c r="B10" s="501"/>
      <c r="C10" s="491"/>
      <c r="D10" s="101" t="s">
        <v>324</v>
      </c>
      <c r="E10" s="109" t="s">
        <v>9</v>
      </c>
      <c r="F10" s="39">
        <v>76000</v>
      </c>
      <c r="G10" s="39">
        <v>61900</v>
      </c>
      <c r="H10" s="39">
        <v>67400</v>
      </c>
      <c r="I10" s="39">
        <v>70000</v>
      </c>
      <c r="J10" s="10">
        <v>45000</v>
      </c>
      <c r="K10" s="10">
        <v>45000</v>
      </c>
      <c r="L10" s="253"/>
    </row>
    <row r="11" spans="1:14" s="19" customFormat="1" ht="15.6" customHeight="1" x14ac:dyDescent="0.2">
      <c r="B11" s="501"/>
      <c r="C11" s="491"/>
      <c r="D11" s="406" t="s">
        <v>391</v>
      </c>
      <c r="E11" s="109" t="s">
        <v>9</v>
      </c>
      <c r="F11" s="430" t="s">
        <v>188</v>
      </c>
      <c r="G11" s="430" t="s">
        <v>188</v>
      </c>
      <c r="H11" s="430" t="s">
        <v>188</v>
      </c>
      <c r="I11" s="430" t="s">
        <v>188</v>
      </c>
      <c r="J11" s="299" t="s">
        <v>188</v>
      </c>
      <c r="K11" s="10">
        <v>4260</v>
      </c>
      <c r="L11" s="269"/>
    </row>
    <row r="12" spans="1:14" s="19" customFormat="1" ht="15.6" customHeight="1" x14ac:dyDescent="0.25">
      <c r="B12" s="502"/>
      <c r="C12" s="492"/>
      <c r="D12" s="142" t="s">
        <v>193</v>
      </c>
      <c r="E12" s="319" t="s">
        <v>9</v>
      </c>
      <c r="F12" s="137">
        <f>SUM(F6:F10)</f>
        <v>133816</v>
      </c>
      <c r="G12" s="137">
        <f>SUM(G6:G10)</f>
        <v>161900</v>
      </c>
      <c r="H12" s="137">
        <f>SUM(H6:H10)</f>
        <v>178400</v>
      </c>
      <c r="I12" s="137">
        <f>SUM(I6:I10)</f>
        <v>186000</v>
      </c>
      <c r="J12" s="137">
        <f>SUM(J6:J10)</f>
        <v>178500</v>
      </c>
      <c r="K12" s="137">
        <f>K6+K7+K8+K9+K10+K11</f>
        <v>133508</v>
      </c>
      <c r="L12" s="98"/>
    </row>
    <row r="13" spans="1:14" s="19" customFormat="1" ht="13.15" customHeight="1" x14ac:dyDescent="0.2">
      <c r="B13" s="496">
        <v>2</v>
      </c>
      <c r="C13" s="490" t="s">
        <v>10</v>
      </c>
      <c r="D13" s="104" t="s">
        <v>213</v>
      </c>
      <c r="E13" s="105" t="s">
        <v>9</v>
      </c>
      <c r="F13" s="106">
        <v>95575</v>
      </c>
      <c r="G13" s="106">
        <v>95000</v>
      </c>
      <c r="H13" s="145" t="s">
        <v>188</v>
      </c>
      <c r="I13" s="145" t="s">
        <v>188</v>
      </c>
      <c r="J13" s="146" t="s">
        <v>188</v>
      </c>
      <c r="K13" s="146" t="s">
        <v>188</v>
      </c>
      <c r="L13" s="98"/>
    </row>
    <row r="14" spans="1:14" ht="13.15" customHeight="1" x14ac:dyDescent="0.2">
      <c r="B14" s="496"/>
      <c r="C14" s="491"/>
      <c r="D14" s="108" t="s">
        <v>212</v>
      </c>
      <c r="E14" s="109" t="s">
        <v>9</v>
      </c>
      <c r="F14" s="135" t="s">
        <v>188</v>
      </c>
      <c r="G14" s="135" t="s">
        <v>188</v>
      </c>
      <c r="H14" s="135">
        <v>28160</v>
      </c>
      <c r="I14" s="135">
        <v>17920</v>
      </c>
      <c r="J14" s="136">
        <v>14080</v>
      </c>
      <c r="K14" s="136" t="s">
        <v>188</v>
      </c>
      <c r="L14" s="98"/>
    </row>
    <row r="15" spans="1:14" s="19" customFormat="1" ht="13.15" customHeight="1" x14ac:dyDescent="0.2">
      <c r="B15" s="496"/>
      <c r="C15" s="491"/>
      <c r="D15" s="108" t="s">
        <v>329</v>
      </c>
      <c r="E15" s="109" t="s">
        <v>9</v>
      </c>
      <c r="F15" s="135" t="s">
        <v>188</v>
      </c>
      <c r="G15" s="135" t="s">
        <v>188</v>
      </c>
      <c r="H15" s="135" t="s">
        <v>188</v>
      </c>
      <c r="I15" s="135" t="s">
        <v>188</v>
      </c>
      <c r="J15" s="136" t="s">
        <v>188</v>
      </c>
      <c r="K15" s="111">
        <v>88620</v>
      </c>
      <c r="L15" s="98"/>
    </row>
    <row r="16" spans="1:14" s="19" customFormat="1" ht="13.15" customHeight="1" x14ac:dyDescent="0.2">
      <c r="B16" s="496"/>
      <c r="C16" s="491"/>
      <c r="D16" s="108" t="s">
        <v>214</v>
      </c>
      <c r="E16" s="109" t="s">
        <v>9</v>
      </c>
      <c r="F16" s="135" t="s">
        <v>188</v>
      </c>
      <c r="G16" s="135" t="s">
        <v>188</v>
      </c>
      <c r="H16" s="135" t="s">
        <v>188</v>
      </c>
      <c r="I16" s="135">
        <v>15000</v>
      </c>
      <c r="J16" s="136">
        <v>15000</v>
      </c>
      <c r="K16" s="111">
        <v>15000</v>
      </c>
      <c r="L16" s="98"/>
    </row>
    <row r="17" spans="2:16" s="19" customFormat="1" ht="13.15" customHeight="1" x14ac:dyDescent="0.2">
      <c r="B17" s="496"/>
      <c r="C17" s="491"/>
      <c r="D17" s="112" t="s">
        <v>215</v>
      </c>
      <c r="E17" s="113" t="s">
        <v>9</v>
      </c>
      <c r="F17" s="114">
        <v>22708</v>
      </c>
      <c r="G17" s="110">
        <v>23000</v>
      </c>
      <c r="H17" s="110">
        <v>29060</v>
      </c>
      <c r="I17" s="110">
        <v>29230</v>
      </c>
      <c r="J17" s="111">
        <v>23700</v>
      </c>
      <c r="K17" s="111">
        <v>31000</v>
      </c>
      <c r="L17" s="98"/>
    </row>
    <row r="18" spans="2:16" s="19" customFormat="1" ht="13.15" customHeight="1" x14ac:dyDescent="0.25">
      <c r="B18" s="496"/>
      <c r="C18" s="492"/>
      <c r="D18" s="142" t="s">
        <v>193</v>
      </c>
      <c r="E18" s="320" t="s">
        <v>9</v>
      </c>
      <c r="F18" s="137">
        <f>F13+F17</f>
        <v>118283</v>
      </c>
      <c r="G18" s="138">
        <f>G13+G17</f>
        <v>118000</v>
      </c>
      <c r="H18" s="139">
        <f>H14+H17</f>
        <v>57220</v>
      </c>
      <c r="I18" s="139">
        <f>I14+I16+I17</f>
        <v>62150</v>
      </c>
      <c r="J18" s="140">
        <f>J14+J16+J17</f>
        <v>52780</v>
      </c>
      <c r="K18" s="140">
        <f>K15+K16+K17</f>
        <v>134620</v>
      </c>
      <c r="L18" s="98"/>
    </row>
    <row r="19" spans="2:16" s="19" customFormat="1" ht="13.15" customHeight="1" x14ac:dyDescent="0.2">
      <c r="B19" s="497">
        <v>3</v>
      </c>
      <c r="C19" s="493" t="s">
        <v>15</v>
      </c>
      <c r="D19" s="116" t="s">
        <v>219</v>
      </c>
      <c r="E19" s="117" t="s">
        <v>9</v>
      </c>
      <c r="F19" s="118">
        <v>4300</v>
      </c>
      <c r="G19" s="118">
        <v>5000</v>
      </c>
      <c r="H19" s="118">
        <v>5000</v>
      </c>
      <c r="I19" s="118">
        <v>4650</v>
      </c>
      <c r="J19" s="118">
        <v>3998</v>
      </c>
      <c r="K19" s="119">
        <v>4000</v>
      </c>
      <c r="L19" s="98"/>
    </row>
    <row r="20" spans="2:16" s="19" customFormat="1" ht="13.15" customHeight="1" x14ac:dyDescent="0.2">
      <c r="B20" s="497"/>
      <c r="C20" s="493"/>
      <c r="D20" s="116" t="s">
        <v>192</v>
      </c>
      <c r="E20" s="117" t="s">
        <v>9</v>
      </c>
      <c r="F20" s="119">
        <v>0</v>
      </c>
      <c r="G20" s="119">
        <v>0</v>
      </c>
      <c r="H20" s="119">
        <v>0</v>
      </c>
      <c r="I20" s="118">
        <v>4500</v>
      </c>
      <c r="J20" s="118">
        <v>3000</v>
      </c>
      <c r="K20" s="119">
        <v>3000</v>
      </c>
      <c r="L20" s="98"/>
    </row>
    <row r="21" spans="2:16" s="19" customFormat="1" ht="13.15" customHeight="1" x14ac:dyDescent="0.2">
      <c r="B21" s="497"/>
      <c r="C21" s="493"/>
      <c r="D21" s="116" t="s">
        <v>218</v>
      </c>
      <c r="E21" s="117" t="s">
        <v>9</v>
      </c>
      <c r="F21" s="118">
        <v>10137</v>
      </c>
      <c r="G21" s="118">
        <v>15000</v>
      </c>
      <c r="H21" s="118">
        <v>15000</v>
      </c>
      <c r="I21" s="118">
        <v>16000</v>
      </c>
      <c r="J21" s="118">
        <v>10000</v>
      </c>
      <c r="K21" s="119">
        <v>10000</v>
      </c>
      <c r="L21" s="98"/>
    </row>
    <row r="22" spans="2:16" s="19" customFormat="1" ht="13.15" customHeight="1" x14ac:dyDescent="0.2">
      <c r="B22" s="497"/>
      <c r="C22" s="493"/>
      <c r="D22" s="116" t="s">
        <v>217</v>
      </c>
      <c r="E22" s="117" t="s">
        <v>9</v>
      </c>
      <c r="F22" s="118" t="s">
        <v>188</v>
      </c>
      <c r="G22" s="118" t="s">
        <v>188</v>
      </c>
      <c r="H22" s="118" t="s">
        <v>188</v>
      </c>
      <c r="I22" s="118" t="s">
        <v>188</v>
      </c>
      <c r="J22" s="118" t="s">
        <v>188</v>
      </c>
      <c r="K22" s="119">
        <v>1000</v>
      </c>
      <c r="L22" s="98"/>
    </row>
    <row r="23" spans="2:16" s="97" customFormat="1" ht="15.75" customHeight="1" x14ac:dyDescent="0.2">
      <c r="B23" s="497"/>
      <c r="C23" s="493"/>
      <c r="D23" s="120" t="s">
        <v>220</v>
      </c>
      <c r="E23" s="109" t="s">
        <v>9</v>
      </c>
      <c r="F23" s="121">
        <v>20000</v>
      </c>
      <c r="G23" s="121">
        <v>22000</v>
      </c>
      <c r="H23" s="121">
        <v>22000</v>
      </c>
      <c r="I23" s="121">
        <v>22900</v>
      </c>
      <c r="J23" s="122">
        <v>23126</v>
      </c>
      <c r="K23" s="122">
        <v>26183</v>
      </c>
      <c r="L23" s="98"/>
    </row>
    <row r="24" spans="2:16" s="97" customFormat="1" ht="15.75" customHeight="1" x14ac:dyDescent="0.2">
      <c r="B24" s="497"/>
      <c r="C24" s="493"/>
      <c r="D24" s="128" t="s">
        <v>221</v>
      </c>
      <c r="E24" s="109" t="s">
        <v>9</v>
      </c>
      <c r="F24" s="282">
        <v>10613</v>
      </c>
      <c r="G24" s="282">
        <v>11982</v>
      </c>
      <c r="H24" s="282">
        <v>12294</v>
      </c>
      <c r="I24" s="282">
        <v>15470</v>
      </c>
      <c r="J24" s="283">
        <v>9093</v>
      </c>
      <c r="K24" s="283">
        <v>7030</v>
      </c>
      <c r="L24" s="98"/>
    </row>
    <row r="25" spans="2:16" s="269" customFormat="1" ht="15.75" customHeight="1" x14ac:dyDescent="0.2">
      <c r="B25" s="497"/>
      <c r="C25" s="493"/>
      <c r="D25" s="280" t="s">
        <v>409</v>
      </c>
      <c r="E25" s="109" t="s">
        <v>9</v>
      </c>
      <c r="F25" s="472">
        <v>4373</v>
      </c>
      <c r="G25" s="473">
        <v>4018</v>
      </c>
      <c r="H25" s="474">
        <v>7206</v>
      </c>
      <c r="I25" s="474">
        <v>7171</v>
      </c>
      <c r="J25" s="475">
        <v>7781</v>
      </c>
      <c r="K25" s="283">
        <v>7787</v>
      </c>
      <c r="L25" s="77"/>
      <c r="M25" s="77"/>
      <c r="N25" s="77"/>
      <c r="O25" s="77"/>
      <c r="P25" s="77"/>
    </row>
    <row r="26" spans="2:16" s="269" customFormat="1" ht="15.75" customHeight="1" x14ac:dyDescent="0.2">
      <c r="B26" s="497"/>
      <c r="C26" s="493"/>
      <c r="D26" s="280" t="s">
        <v>406</v>
      </c>
      <c r="E26" s="281" t="s">
        <v>9</v>
      </c>
      <c r="F26" s="284">
        <v>0</v>
      </c>
      <c r="G26" s="289">
        <v>797</v>
      </c>
      <c r="H26" s="289">
        <v>680</v>
      </c>
      <c r="I26" s="289">
        <v>669</v>
      </c>
      <c r="J26" s="278">
        <v>717</v>
      </c>
      <c r="K26" s="278">
        <v>704</v>
      </c>
    </row>
    <row r="27" spans="2:16" ht="15.75" customHeight="1" x14ac:dyDescent="0.25">
      <c r="B27" s="497"/>
      <c r="C27" s="494"/>
      <c r="D27" s="143" t="s">
        <v>193</v>
      </c>
      <c r="E27" s="315" t="s">
        <v>9</v>
      </c>
      <c r="F27" s="141">
        <f>F19+F21+F23+F24+F25</f>
        <v>49423</v>
      </c>
      <c r="G27" s="141">
        <f t="shared" ref="G27:J27" si="0">G19+G21+G23+G24+G25</f>
        <v>58000</v>
      </c>
      <c r="H27" s="141">
        <f t="shared" si="0"/>
        <v>61500</v>
      </c>
      <c r="I27" s="141">
        <f t="shared" si="0"/>
        <v>66191</v>
      </c>
      <c r="J27" s="141">
        <f t="shared" si="0"/>
        <v>53998</v>
      </c>
      <c r="K27" s="141">
        <f>K19+K20+K21+K22+K23+K24+K26+K25</f>
        <v>59704</v>
      </c>
      <c r="L27" s="31"/>
    </row>
    <row r="28" spans="2:16" s="19" customFormat="1" ht="15.6" customHeight="1" x14ac:dyDescent="0.2">
      <c r="B28" s="496">
        <v>4</v>
      </c>
      <c r="C28" s="495" t="s">
        <v>16</v>
      </c>
      <c r="D28" s="129" t="s">
        <v>222</v>
      </c>
      <c r="E28" s="105" t="s">
        <v>9</v>
      </c>
      <c r="F28" s="106">
        <v>0</v>
      </c>
      <c r="G28" s="106">
        <v>5000</v>
      </c>
      <c r="H28" s="106">
        <v>4260</v>
      </c>
      <c r="I28" s="106">
        <v>15000</v>
      </c>
      <c r="J28" s="107">
        <v>10000</v>
      </c>
      <c r="K28" s="107">
        <v>10000</v>
      </c>
      <c r="L28" s="98"/>
    </row>
    <row r="29" spans="2:16" s="19" customFormat="1" ht="13.9" customHeight="1" x14ac:dyDescent="0.2">
      <c r="B29" s="496"/>
      <c r="C29" s="495"/>
      <c r="D29" s="127" t="s">
        <v>330</v>
      </c>
      <c r="E29" s="133" t="s">
        <v>9</v>
      </c>
      <c r="F29" s="134">
        <v>0</v>
      </c>
      <c r="G29" s="110">
        <v>0</v>
      </c>
      <c r="H29" s="110">
        <v>2000</v>
      </c>
      <c r="I29" s="110">
        <v>2000</v>
      </c>
      <c r="J29" s="111">
        <v>2000</v>
      </c>
      <c r="K29" s="111">
        <v>2000</v>
      </c>
      <c r="L29" s="98"/>
    </row>
    <row r="30" spans="2:16" s="19" customFormat="1" ht="13.15" customHeight="1" x14ac:dyDescent="0.25">
      <c r="B30" s="496"/>
      <c r="C30" s="495"/>
      <c r="D30" s="144" t="s">
        <v>193</v>
      </c>
      <c r="E30" s="316" t="s">
        <v>9</v>
      </c>
      <c r="F30" s="139">
        <f>SUM(F28:F29)</f>
        <v>0</v>
      </c>
      <c r="G30" s="139">
        <f t="shared" ref="G30:J30" si="1">SUM(G28:G29)</f>
        <v>5000</v>
      </c>
      <c r="H30" s="139">
        <f t="shared" si="1"/>
        <v>6260</v>
      </c>
      <c r="I30" s="139">
        <f t="shared" si="1"/>
        <v>17000</v>
      </c>
      <c r="J30" s="139">
        <f t="shared" si="1"/>
        <v>12000</v>
      </c>
      <c r="K30" s="139">
        <f>K28+K29</f>
        <v>12000</v>
      </c>
    </row>
    <row r="31" spans="2:16" s="19" customFormat="1" ht="13.15" customHeight="1" x14ac:dyDescent="0.2">
      <c r="B31" s="509">
        <v>5</v>
      </c>
      <c r="C31" s="516" t="s">
        <v>25</v>
      </c>
      <c r="D31" s="123" t="s">
        <v>223</v>
      </c>
      <c r="E31" s="124" t="s">
        <v>9</v>
      </c>
      <c r="F31" s="125">
        <v>18000</v>
      </c>
      <c r="G31" s="126">
        <v>17601.53</v>
      </c>
      <c r="H31" s="126">
        <v>21973</v>
      </c>
      <c r="I31" s="126">
        <v>25000</v>
      </c>
      <c r="J31" s="20">
        <v>25000</v>
      </c>
      <c r="K31" s="20">
        <v>24690</v>
      </c>
      <c r="L31" s="98"/>
    </row>
    <row r="32" spans="2:16" s="19" customFormat="1" ht="14.45" customHeight="1" x14ac:dyDescent="0.25">
      <c r="B32" s="502"/>
      <c r="C32" s="517"/>
      <c r="D32" s="143" t="s">
        <v>193</v>
      </c>
      <c r="E32" s="317" t="s">
        <v>9</v>
      </c>
      <c r="F32" s="268">
        <f>F31</f>
        <v>18000</v>
      </c>
      <c r="G32" s="407">
        <f>G31</f>
        <v>17601.53</v>
      </c>
      <c r="H32" s="407">
        <f>H31</f>
        <v>21973</v>
      </c>
      <c r="I32" s="407">
        <f t="shared" ref="I32:J32" si="2">I31</f>
        <v>25000</v>
      </c>
      <c r="J32" s="448">
        <f t="shared" si="2"/>
        <v>25000</v>
      </c>
      <c r="K32" s="407">
        <f>K31</f>
        <v>24690</v>
      </c>
    </row>
    <row r="33" spans="2:15" s="19" customFormat="1" ht="13.15" customHeight="1" x14ac:dyDescent="0.2">
      <c r="B33" s="509">
        <v>6</v>
      </c>
      <c r="C33" s="519" t="s">
        <v>224</v>
      </c>
      <c r="D33" s="123" t="s">
        <v>320</v>
      </c>
      <c r="E33" s="105" t="s">
        <v>9</v>
      </c>
      <c r="F33" s="265">
        <v>7020</v>
      </c>
      <c r="G33" s="265" t="s">
        <v>317</v>
      </c>
      <c r="H33" s="265" t="s">
        <v>318</v>
      </c>
      <c r="I33" s="265">
        <v>15250</v>
      </c>
      <c r="J33" s="447" t="s">
        <v>319</v>
      </c>
      <c r="K33" s="267">
        <v>0</v>
      </c>
    </row>
    <row r="34" spans="2:15" s="19" customFormat="1" ht="13.15" customHeight="1" x14ac:dyDescent="0.2">
      <c r="B34" s="501"/>
      <c r="C34" s="520"/>
      <c r="D34" s="123" t="s">
        <v>321</v>
      </c>
      <c r="E34" s="264" t="s">
        <v>9</v>
      </c>
      <c r="F34" s="267">
        <v>22000</v>
      </c>
      <c r="G34" s="267">
        <v>20000</v>
      </c>
      <c r="H34" s="267">
        <v>20000</v>
      </c>
      <c r="I34" s="267">
        <v>10000</v>
      </c>
      <c r="J34" s="445">
        <v>8945</v>
      </c>
      <c r="K34" s="267">
        <v>7700</v>
      </c>
    </row>
    <row r="35" spans="2:15" s="19" customFormat="1" ht="13.15" customHeight="1" x14ac:dyDescent="0.25">
      <c r="B35" s="502"/>
      <c r="C35" s="521"/>
      <c r="D35" s="143" t="s">
        <v>193</v>
      </c>
      <c r="E35" s="318" t="s">
        <v>9</v>
      </c>
      <c r="F35" s="268">
        <f>SUM(F33:F34)</f>
        <v>29020</v>
      </c>
      <c r="G35" s="268">
        <f t="shared" ref="G35:J35" si="3">SUM(G33:G34)</f>
        <v>20000</v>
      </c>
      <c r="H35" s="268">
        <f t="shared" si="3"/>
        <v>20000</v>
      </c>
      <c r="I35" s="268">
        <f t="shared" si="3"/>
        <v>25250</v>
      </c>
      <c r="J35" s="446">
        <f t="shared" si="3"/>
        <v>8945</v>
      </c>
      <c r="K35" s="268">
        <f>K33+K34</f>
        <v>7700</v>
      </c>
    </row>
    <row r="36" spans="2:15" s="19" customFormat="1" ht="13.15" customHeight="1" x14ac:dyDescent="0.2">
      <c r="B36" s="509">
        <v>7</v>
      </c>
      <c r="C36" s="519" t="s">
        <v>380</v>
      </c>
      <c r="D36" s="326" t="s">
        <v>398</v>
      </c>
      <c r="E36" s="444" t="s">
        <v>9</v>
      </c>
      <c r="F36" s="155">
        <v>13033</v>
      </c>
      <c r="G36" s="155">
        <v>33338.9</v>
      </c>
      <c r="H36" s="155">
        <v>35166.129999999997</v>
      </c>
      <c r="I36" s="155">
        <v>34691.839999999997</v>
      </c>
      <c r="J36" s="365">
        <v>18309.93</v>
      </c>
      <c r="K36" s="155">
        <v>30000</v>
      </c>
    </row>
    <row r="37" spans="2:15" s="19" customFormat="1" ht="13.15" customHeight="1" x14ac:dyDescent="0.2">
      <c r="B37" s="501"/>
      <c r="C37" s="520"/>
      <c r="D37" s="326" t="s">
        <v>399</v>
      </c>
      <c r="E37" s="444" t="s">
        <v>9</v>
      </c>
      <c r="F37" s="288">
        <v>20000</v>
      </c>
      <c r="G37" s="288">
        <v>40000</v>
      </c>
      <c r="H37" s="288">
        <v>40000</v>
      </c>
      <c r="I37" s="288">
        <v>40000</v>
      </c>
      <c r="J37" s="365">
        <v>30000</v>
      </c>
      <c r="K37" s="155">
        <v>30000</v>
      </c>
    </row>
    <row r="38" spans="2:15" s="19" customFormat="1" ht="13.15" customHeight="1" x14ac:dyDescent="0.25">
      <c r="B38" s="502"/>
      <c r="C38" s="521"/>
      <c r="D38" s="143" t="s">
        <v>193</v>
      </c>
      <c r="E38" s="444" t="s">
        <v>9</v>
      </c>
      <c r="F38" s="268">
        <f>F36+F37</f>
        <v>33033</v>
      </c>
      <c r="G38" s="268">
        <f t="shared" ref="G38:K38" si="4">G36+G37</f>
        <v>73338.899999999994</v>
      </c>
      <c r="H38" s="268">
        <f t="shared" si="4"/>
        <v>75166.13</v>
      </c>
      <c r="I38" s="268">
        <f t="shared" si="4"/>
        <v>74691.839999999997</v>
      </c>
      <c r="J38" s="268">
        <f t="shared" si="4"/>
        <v>48309.93</v>
      </c>
      <c r="K38" s="446">
        <f t="shared" si="4"/>
        <v>60000</v>
      </c>
    </row>
    <row r="39" spans="2:15" s="19" customFormat="1" ht="12.75" x14ac:dyDescent="0.2">
      <c r="B39" s="442"/>
      <c r="C39" s="443"/>
      <c r="D39" s="514" t="s">
        <v>400</v>
      </c>
      <c r="E39" s="515"/>
      <c r="F39" s="266">
        <f t="shared" ref="F39:K39" si="5">F12+F18+F27+F30+F32+F35+F38</f>
        <v>381575</v>
      </c>
      <c r="G39" s="266">
        <f t="shared" si="5"/>
        <v>453840.43000000005</v>
      </c>
      <c r="H39" s="266">
        <f t="shared" si="5"/>
        <v>420519.13</v>
      </c>
      <c r="I39" s="266">
        <f t="shared" si="5"/>
        <v>456282.83999999997</v>
      </c>
      <c r="J39" s="266">
        <f>J12+J18+J27+J30+J32+J35+J38</f>
        <v>379532.93</v>
      </c>
      <c r="K39" s="266">
        <f t="shared" si="5"/>
        <v>432222</v>
      </c>
      <c r="L39" s="98"/>
    </row>
    <row r="40" spans="2:15" s="19" customFormat="1" ht="14.25" x14ac:dyDescent="0.2">
      <c r="B40" s="272"/>
      <c r="C40" s="290"/>
      <c r="D40" s="522" t="s">
        <v>427</v>
      </c>
      <c r="E40" s="522"/>
      <c r="F40" s="522"/>
      <c r="G40" s="522"/>
      <c r="H40" s="522"/>
      <c r="I40" s="522"/>
      <c r="J40" s="522"/>
      <c r="K40" s="98"/>
      <c r="L40" s="98"/>
    </row>
    <row r="41" spans="2:15" ht="12.75" x14ac:dyDescent="0.2">
      <c r="B41" s="383" t="s">
        <v>328</v>
      </c>
      <c r="C41" s="503" t="s">
        <v>0</v>
      </c>
      <c r="D41" s="518" t="s">
        <v>402</v>
      </c>
      <c r="E41" s="503" t="s">
        <v>1</v>
      </c>
      <c r="F41" s="500" t="s">
        <v>2</v>
      </c>
      <c r="G41" s="499"/>
      <c r="H41" s="499"/>
      <c r="I41" s="499"/>
      <c r="J41" s="499"/>
      <c r="K41" s="499"/>
      <c r="L41" s="98"/>
    </row>
    <row r="42" spans="2:15" ht="12.75" x14ac:dyDescent="0.2">
      <c r="B42" s="383" t="s">
        <v>11</v>
      </c>
      <c r="C42" s="503"/>
      <c r="D42" s="518"/>
      <c r="E42" s="503"/>
      <c r="F42" s="294" t="s">
        <v>3</v>
      </c>
      <c r="G42" s="294" t="s">
        <v>4</v>
      </c>
      <c r="H42" s="294" t="s">
        <v>5</v>
      </c>
      <c r="I42" s="294" t="s">
        <v>6</v>
      </c>
      <c r="J42" s="294" t="s">
        <v>7</v>
      </c>
      <c r="K42" s="414" t="s">
        <v>8</v>
      </c>
      <c r="L42" s="279"/>
    </row>
    <row r="43" spans="2:15" ht="12.75" x14ac:dyDescent="0.2">
      <c r="B43" s="488">
        <v>1</v>
      </c>
      <c r="C43" s="486" t="s">
        <v>17</v>
      </c>
      <c r="D43" s="277" t="s">
        <v>336</v>
      </c>
      <c r="E43" s="276" t="s">
        <v>20</v>
      </c>
      <c r="F43" s="292">
        <v>24817</v>
      </c>
      <c r="G43" s="292">
        <v>15088</v>
      </c>
      <c r="H43" s="292">
        <v>53351.14</v>
      </c>
      <c r="I43" s="293" t="s">
        <v>188</v>
      </c>
      <c r="J43" s="415" t="s">
        <v>188</v>
      </c>
      <c r="K43" s="418" t="s">
        <v>188</v>
      </c>
      <c r="L43" s="279"/>
    </row>
    <row r="44" spans="2:15" s="19" customFormat="1" ht="12.75" x14ac:dyDescent="0.2">
      <c r="B44" s="489"/>
      <c r="C44" s="487"/>
      <c r="D44" s="280" t="s">
        <v>335</v>
      </c>
      <c r="E44" s="33" t="s">
        <v>18</v>
      </c>
      <c r="F44" s="297" t="s">
        <v>188</v>
      </c>
      <c r="G44" s="103">
        <v>3185</v>
      </c>
      <c r="H44" s="451">
        <v>2717</v>
      </c>
      <c r="I44" s="103">
        <v>3012</v>
      </c>
      <c r="J44" s="416">
        <v>2866</v>
      </c>
      <c r="K44" s="299">
        <v>2957</v>
      </c>
      <c r="L44" s="417"/>
    </row>
    <row r="45" spans="2:15" s="19" customFormat="1" ht="12" customHeight="1" x14ac:dyDescent="0.2">
      <c r="B45" s="450">
        <v>2</v>
      </c>
      <c r="C45" s="324" t="s">
        <v>15</v>
      </c>
      <c r="D45" s="99" t="s">
        <v>408</v>
      </c>
      <c r="E45" s="33" t="s">
        <v>18</v>
      </c>
      <c r="F45" s="470">
        <v>43877</v>
      </c>
      <c r="G45" s="471">
        <v>40179</v>
      </c>
      <c r="H45" s="20">
        <v>36029</v>
      </c>
      <c r="I45" s="405">
        <v>35855</v>
      </c>
      <c r="J45" s="471">
        <v>38905</v>
      </c>
      <c r="K45" s="20">
        <v>38935</v>
      </c>
      <c r="L45" s="469"/>
      <c r="M45" s="304"/>
      <c r="N45" s="304"/>
      <c r="O45" s="304"/>
    </row>
    <row r="46" spans="2:15" s="5" customFormat="1" ht="13.15" customHeight="1" x14ac:dyDescent="0.2">
      <c r="B46" s="506">
        <v>3</v>
      </c>
      <c r="C46" s="507" t="s">
        <v>25</v>
      </c>
      <c r="D46" s="95" t="s">
        <v>401</v>
      </c>
      <c r="E46" s="96" t="s">
        <v>18</v>
      </c>
      <c r="F46" s="102">
        <v>18054</v>
      </c>
      <c r="G46" s="285" t="s">
        <v>188</v>
      </c>
      <c r="H46" s="288" t="s">
        <v>188</v>
      </c>
      <c r="I46" s="286" t="s">
        <v>188</v>
      </c>
      <c r="J46" s="285" t="s">
        <v>188</v>
      </c>
      <c r="K46" s="288" t="s">
        <v>188</v>
      </c>
      <c r="L46" s="98"/>
    </row>
    <row r="47" spans="2:15" ht="15.6" customHeight="1" x14ac:dyDescent="0.2">
      <c r="B47" s="489"/>
      <c r="C47" s="508"/>
      <c r="D47" s="95" t="s">
        <v>337</v>
      </c>
      <c r="E47" s="96" t="s">
        <v>18</v>
      </c>
      <c r="F47" s="102" t="s">
        <v>188</v>
      </c>
      <c r="G47" s="102" t="s">
        <v>188</v>
      </c>
      <c r="H47" s="287">
        <v>21453</v>
      </c>
      <c r="I47" s="103">
        <v>17497</v>
      </c>
      <c r="J47" s="416">
        <v>17323</v>
      </c>
      <c r="K47" s="299">
        <v>16941</v>
      </c>
      <c r="L47" s="98"/>
    </row>
    <row r="48" spans="2:15" s="19" customFormat="1" ht="30" customHeight="1" x14ac:dyDescent="0.2">
      <c r="B48" s="382">
        <v>4</v>
      </c>
      <c r="C48" s="413" t="s">
        <v>16</v>
      </c>
      <c r="D48" s="409" t="s">
        <v>394</v>
      </c>
      <c r="E48" s="412" t="s">
        <v>395</v>
      </c>
      <c r="F48" s="102" t="s">
        <v>188</v>
      </c>
      <c r="G48" s="102" t="s">
        <v>188</v>
      </c>
      <c r="H48" s="287" t="s">
        <v>188</v>
      </c>
      <c r="I48" s="103" t="s">
        <v>188</v>
      </c>
      <c r="J48" s="416" t="s">
        <v>188</v>
      </c>
      <c r="K48" s="299">
        <v>32700</v>
      </c>
      <c r="L48" s="269"/>
    </row>
    <row r="49" spans="2:12" ht="12.75" x14ac:dyDescent="0.2">
      <c r="B49" s="410"/>
      <c r="C49" s="411"/>
      <c r="D49" s="482" t="s">
        <v>225</v>
      </c>
      <c r="E49" s="483"/>
      <c r="F49" s="34">
        <f>F43+F45+F46</f>
        <v>86748</v>
      </c>
      <c r="G49" s="34">
        <f>G43+G44+G45</f>
        <v>58452</v>
      </c>
      <c r="H49" s="34">
        <f>H43+H44+H45+H47</f>
        <v>113550.14</v>
      </c>
      <c r="I49" s="34">
        <f>I44+I45+I47</f>
        <v>56364</v>
      </c>
      <c r="J49" s="34">
        <f>J44+J45+J47</f>
        <v>59094</v>
      </c>
      <c r="K49" s="266">
        <f>K44+K45+K47+K48</f>
        <v>91533</v>
      </c>
      <c r="L49" s="98"/>
    </row>
    <row r="50" spans="2:12" ht="15.75" customHeight="1" x14ac:dyDescent="0.2">
      <c r="B50" s="23" t="s">
        <v>404</v>
      </c>
      <c r="C50" s="484" t="s">
        <v>411</v>
      </c>
      <c r="D50" s="484"/>
      <c r="E50" s="484"/>
      <c r="F50" s="484"/>
      <c r="G50" s="484"/>
      <c r="H50" s="484"/>
      <c r="I50" s="29"/>
      <c r="J50" s="29"/>
      <c r="K50" s="29"/>
    </row>
    <row r="51" spans="2:12" ht="15.75" customHeight="1" x14ac:dyDescent="0.2">
      <c r="B51" s="23" t="s">
        <v>188</v>
      </c>
      <c r="C51" s="481" t="s">
        <v>405</v>
      </c>
      <c r="D51" s="481"/>
      <c r="E51" s="481"/>
      <c r="F51" s="279"/>
      <c r="G51" s="279"/>
      <c r="H51" s="279"/>
      <c r="I51" s="279"/>
      <c r="J51" s="279"/>
      <c r="K51" s="279"/>
    </row>
    <row r="52" spans="2:12" ht="15.75" customHeight="1" x14ac:dyDescent="0.2">
      <c r="B52" s="253"/>
      <c r="C52" s="269" t="s">
        <v>412</v>
      </c>
      <c r="D52" s="269"/>
      <c r="E52" s="269"/>
      <c r="F52" s="269"/>
      <c r="G52" s="269"/>
      <c r="H52" s="269"/>
      <c r="I52" s="29"/>
      <c r="J52" s="29"/>
      <c r="K52" s="29"/>
    </row>
    <row r="53" spans="2:12" ht="15.75" customHeight="1" x14ac:dyDescent="0.2">
      <c r="B53" s="253"/>
      <c r="C53" s="480"/>
      <c r="D53" s="480"/>
      <c r="E53" s="29"/>
      <c r="F53" s="29"/>
      <c r="G53" s="29"/>
      <c r="H53" s="29"/>
      <c r="I53" s="29"/>
      <c r="J53" s="29"/>
      <c r="K53" s="29"/>
    </row>
    <row r="54" spans="2:12" ht="15.75" customHeight="1" x14ac:dyDescent="0.2">
      <c r="B54" s="253"/>
      <c r="C54" s="272"/>
      <c r="D54" s="291"/>
      <c r="E54" s="23"/>
      <c r="F54" s="23"/>
      <c r="G54" s="23"/>
      <c r="H54" s="23"/>
      <c r="I54" s="23"/>
      <c r="J54" s="29"/>
      <c r="K54" s="29"/>
    </row>
    <row r="55" spans="2:12" ht="15.75" customHeight="1" x14ac:dyDescent="0.2">
      <c r="B55" s="253"/>
      <c r="D55" s="30"/>
      <c r="E55" s="29"/>
      <c r="F55" s="29"/>
      <c r="G55" s="29"/>
      <c r="H55" s="29"/>
      <c r="I55" s="29"/>
      <c r="J55" s="29"/>
      <c r="K55" s="29"/>
    </row>
    <row r="56" spans="2:12" ht="15.75" customHeight="1" x14ac:dyDescent="0.2">
      <c r="B56" s="253"/>
      <c r="C56" s="272"/>
      <c r="D56" s="30"/>
      <c r="E56" s="29"/>
      <c r="F56" s="29"/>
      <c r="G56" s="29"/>
      <c r="H56" s="29"/>
      <c r="I56" s="29"/>
      <c r="J56" s="29"/>
      <c r="K56" s="29"/>
    </row>
    <row r="57" spans="2:12" ht="15.75" customHeight="1" x14ac:dyDescent="0.2">
      <c r="B57" s="253"/>
      <c r="C57" s="272"/>
      <c r="D57" s="30"/>
      <c r="E57" s="29"/>
      <c r="F57" s="29"/>
      <c r="G57" s="29"/>
      <c r="H57" s="29"/>
      <c r="I57" s="29"/>
      <c r="J57" s="29"/>
      <c r="K57" s="29"/>
    </row>
    <row r="58" spans="2:12" ht="15.75" customHeight="1" x14ac:dyDescent="0.2">
      <c r="B58" s="253"/>
      <c r="C58" s="272"/>
      <c r="D58" s="30"/>
      <c r="E58" s="29"/>
      <c r="F58" s="29"/>
      <c r="G58" s="29"/>
      <c r="H58" s="29"/>
      <c r="I58" s="29"/>
      <c r="J58" s="29"/>
      <c r="K58" s="29"/>
    </row>
    <row r="59" spans="2:12" ht="15.75" customHeight="1" x14ac:dyDescent="0.2">
      <c r="B59" s="253"/>
      <c r="C59" s="272"/>
      <c r="D59" s="30"/>
      <c r="E59" s="29"/>
      <c r="F59" s="29"/>
      <c r="G59" s="29"/>
      <c r="H59" s="29"/>
      <c r="I59" s="29"/>
      <c r="J59" s="29"/>
      <c r="K59" s="29"/>
    </row>
    <row r="60" spans="2:12" ht="15.75" customHeight="1" x14ac:dyDescent="0.2">
      <c r="B60" s="253"/>
      <c r="C60" s="272"/>
      <c r="D60" s="30"/>
      <c r="E60" s="29"/>
      <c r="F60" s="29"/>
      <c r="G60" s="29"/>
      <c r="H60" s="29"/>
      <c r="I60" s="29"/>
      <c r="J60" s="29"/>
      <c r="K60" s="29"/>
    </row>
    <row r="61" spans="2:12" ht="15.75" customHeight="1" x14ac:dyDescent="0.2">
      <c r="B61" s="253"/>
      <c r="C61" s="272"/>
      <c r="D61" s="30"/>
      <c r="E61" s="29"/>
      <c r="F61" s="29"/>
      <c r="G61" s="29"/>
      <c r="H61" s="29"/>
      <c r="I61" s="29"/>
      <c r="J61" s="29"/>
      <c r="K61" s="29"/>
    </row>
    <row r="62" spans="2:12" ht="15.75" customHeight="1" x14ac:dyDescent="0.2">
      <c r="B62" s="253"/>
      <c r="C62" s="272"/>
      <c r="D62" s="30"/>
      <c r="E62" s="29"/>
      <c r="F62" s="29"/>
      <c r="G62" s="29"/>
      <c r="H62" s="29"/>
      <c r="I62" s="29"/>
      <c r="J62" s="29"/>
      <c r="K62" s="29"/>
    </row>
    <row r="63" spans="2:12" ht="15.75" customHeight="1" x14ac:dyDescent="0.2">
      <c r="B63" s="253"/>
      <c r="C63" s="272"/>
      <c r="D63" s="30"/>
      <c r="E63" s="29"/>
      <c r="F63" s="29"/>
      <c r="G63" s="29"/>
      <c r="H63" s="29"/>
      <c r="I63" s="29"/>
      <c r="J63" s="29"/>
      <c r="K63" s="29"/>
    </row>
    <row r="64" spans="2:12" ht="15.75" customHeight="1" x14ac:dyDescent="0.2">
      <c r="B64" s="253"/>
      <c r="C64" s="272"/>
      <c r="D64" s="30"/>
      <c r="E64" s="29"/>
      <c r="F64" s="29"/>
      <c r="G64" s="29"/>
      <c r="H64" s="29"/>
      <c r="I64" s="29"/>
      <c r="J64" s="29"/>
      <c r="K64" s="29"/>
    </row>
    <row r="65" spans="2:11" ht="15.75" customHeight="1" x14ac:dyDescent="0.2">
      <c r="B65" s="253"/>
      <c r="C65" s="272"/>
      <c r="D65" s="30"/>
      <c r="E65" s="29"/>
      <c r="F65" s="29"/>
      <c r="G65" s="29"/>
      <c r="H65" s="29"/>
      <c r="I65" s="29"/>
      <c r="J65" s="29"/>
      <c r="K65" s="29"/>
    </row>
    <row r="66" spans="2:11" ht="15.75" customHeight="1" x14ac:dyDescent="0.2">
      <c r="B66" s="253"/>
      <c r="C66" s="272"/>
      <c r="D66" s="30"/>
      <c r="E66" s="29"/>
      <c r="F66" s="29"/>
      <c r="G66" s="29"/>
      <c r="H66" s="29"/>
      <c r="I66" s="29"/>
      <c r="J66" s="29"/>
      <c r="K66" s="29"/>
    </row>
    <row r="67" spans="2:11" ht="15.75" customHeight="1" x14ac:dyDescent="0.2">
      <c r="B67" s="253"/>
      <c r="C67" s="272"/>
      <c r="D67" s="30"/>
      <c r="E67" s="29"/>
      <c r="F67" s="29"/>
      <c r="G67" s="29"/>
      <c r="H67" s="29"/>
      <c r="I67" s="29"/>
      <c r="J67" s="29"/>
      <c r="K67" s="29"/>
    </row>
    <row r="68" spans="2:11" ht="15.75" customHeight="1" x14ac:dyDescent="0.2">
      <c r="B68" s="253"/>
      <c r="C68" s="272"/>
      <c r="D68" s="30"/>
      <c r="E68" s="29"/>
      <c r="F68" s="29"/>
      <c r="G68" s="29"/>
      <c r="H68" s="29"/>
      <c r="I68" s="29"/>
      <c r="J68" s="29"/>
      <c r="K68" s="29"/>
    </row>
    <row r="69" spans="2:11" ht="15.75" customHeight="1" x14ac:dyDescent="0.2">
      <c r="B69" s="253"/>
      <c r="C69" s="272"/>
      <c r="D69" s="30"/>
      <c r="E69" s="29"/>
      <c r="F69" s="29"/>
      <c r="G69" s="29"/>
      <c r="H69" s="29"/>
      <c r="I69" s="29"/>
      <c r="J69" s="29"/>
      <c r="K69" s="29"/>
    </row>
    <row r="70" spans="2:11" ht="15.75" customHeight="1" x14ac:dyDescent="0.2">
      <c r="B70" s="253"/>
      <c r="C70" s="272"/>
      <c r="D70" s="30"/>
      <c r="E70" s="29"/>
      <c r="F70" s="29"/>
      <c r="G70" s="29"/>
      <c r="H70" s="29"/>
      <c r="I70" s="29"/>
      <c r="J70" s="29"/>
      <c r="K70" s="29"/>
    </row>
    <row r="71" spans="2:11" ht="15.75" customHeight="1" x14ac:dyDescent="0.2">
      <c r="B71" s="253"/>
      <c r="C71" s="272"/>
      <c r="D71" s="30"/>
      <c r="E71" s="29"/>
      <c r="F71" s="29"/>
      <c r="G71" s="29"/>
      <c r="H71" s="29"/>
      <c r="I71" s="29"/>
      <c r="J71" s="29"/>
      <c r="K71" s="29"/>
    </row>
    <row r="72" spans="2:11" ht="15.75" customHeight="1" x14ac:dyDescent="0.2">
      <c r="B72" s="253"/>
      <c r="C72" s="272"/>
      <c r="D72" s="30"/>
      <c r="E72" s="29"/>
      <c r="F72" s="29"/>
      <c r="G72" s="29"/>
      <c r="H72" s="29"/>
      <c r="I72" s="29"/>
      <c r="J72" s="29"/>
      <c r="K72" s="29"/>
    </row>
    <row r="73" spans="2:11" ht="15.75" customHeight="1" x14ac:dyDescent="0.2">
      <c r="B73" s="253"/>
      <c r="C73" s="272"/>
      <c r="D73" s="30"/>
      <c r="E73" s="29"/>
      <c r="F73" s="29"/>
      <c r="G73" s="29"/>
      <c r="H73" s="29"/>
      <c r="I73" s="29"/>
      <c r="J73" s="29"/>
      <c r="K73" s="29"/>
    </row>
    <row r="74" spans="2:11" ht="15.75" customHeight="1" x14ac:dyDescent="0.2">
      <c r="B74" s="253"/>
      <c r="C74" s="272"/>
      <c r="D74" s="30"/>
      <c r="E74" s="29"/>
      <c r="F74" s="29"/>
      <c r="G74" s="29"/>
      <c r="H74" s="29"/>
      <c r="I74" s="29"/>
      <c r="J74" s="29"/>
      <c r="K74" s="29"/>
    </row>
    <row r="75" spans="2:11" ht="15.75" customHeight="1" x14ac:dyDescent="0.2">
      <c r="B75" s="253"/>
      <c r="C75" s="272"/>
      <c r="D75" s="30"/>
      <c r="E75" s="29"/>
      <c r="F75" s="29"/>
      <c r="G75" s="29"/>
      <c r="H75" s="29"/>
      <c r="I75" s="29"/>
      <c r="J75" s="29"/>
      <c r="K75" s="29"/>
    </row>
    <row r="76" spans="2:11" ht="15.75" customHeight="1" x14ac:dyDescent="0.2">
      <c r="B76" s="253"/>
      <c r="C76" s="272"/>
      <c r="D76" s="30"/>
      <c r="E76" s="29"/>
      <c r="F76" s="29"/>
      <c r="G76" s="29"/>
      <c r="H76" s="29"/>
      <c r="I76" s="29"/>
      <c r="J76" s="29"/>
      <c r="K76" s="29"/>
    </row>
    <row r="77" spans="2:11" ht="15.75" customHeight="1" x14ac:dyDescent="0.2">
      <c r="B77" s="253"/>
      <c r="C77" s="272"/>
      <c r="D77" s="30"/>
      <c r="E77" s="29"/>
      <c r="F77" s="29"/>
      <c r="G77" s="29"/>
      <c r="H77" s="29"/>
      <c r="I77" s="29"/>
      <c r="J77" s="29"/>
      <c r="K77" s="29"/>
    </row>
    <row r="78" spans="2:11" ht="15.75" customHeight="1" x14ac:dyDescent="0.2">
      <c r="B78" s="253"/>
      <c r="C78" s="272"/>
      <c r="D78" s="30"/>
      <c r="E78" s="29"/>
      <c r="F78" s="29"/>
      <c r="G78" s="29"/>
      <c r="H78" s="29"/>
      <c r="I78" s="29"/>
      <c r="J78" s="29"/>
      <c r="K78" s="29"/>
    </row>
    <row r="79" spans="2:11" ht="15.75" customHeight="1" x14ac:dyDescent="0.2">
      <c r="B79" s="253"/>
      <c r="C79" s="272"/>
      <c r="D79" s="30"/>
      <c r="E79" s="29"/>
      <c r="F79" s="29"/>
      <c r="G79" s="29"/>
      <c r="H79" s="29"/>
      <c r="I79" s="29"/>
      <c r="J79" s="29"/>
      <c r="K79" s="29"/>
    </row>
    <row r="80" spans="2:11" ht="15.75" customHeight="1" x14ac:dyDescent="0.2">
      <c r="B80" s="253"/>
      <c r="C80" s="272"/>
      <c r="D80" s="30"/>
      <c r="E80" s="29"/>
      <c r="F80" s="29"/>
      <c r="G80" s="29"/>
      <c r="H80" s="29"/>
      <c r="I80" s="29"/>
      <c r="J80" s="29"/>
      <c r="K80" s="29"/>
    </row>
    <row r="81" spans="2:11" ht="15.75" customHeight="1" x14ac:dyDescent="0.2">
      <c r="B81" s="253"/>
      <c r="C81" s="272"/>
      <c r="D81" s="30"/>
      <c r="E81" s="29"/>
      <c r="F81" s="29"/>
      <c r="G81" s="29"/>
      <c r="H81" s="29"/>
      <c r="I81" s="29"/>
      <c r="J81" s="29"/>
      <c r="K81" s="29"/>
    </row>
    <row r="82" spans="2:11" ht="15.75" customHeight="1" x14ac:dyDescent="0.2">
      <c r="B82" s="253"/>
      <c r="C82" s="272"/>
      <c r="D82" s="30"/>
      <c r="E82" s="29"/>
      <c r="F82" s="29"/>
      <c r="G82" s="29"/>
      <c r="H82" s="29"/>
      <c r="I82" s="29"/>
      <c r="J82" s="29"/>
      <c r="K82" s="29"/>
    </row>
    <row r="83" spans="2:11" ht="15.75" customHeight="1" x14ac:dyDescent="0.2">
      <c r="B83" s="253"/>
      <c r="C83" s="272"/>
      <c r="D83" s="30"/>
      <c r="E83" s="29"/>
      <c r="F83" s="29"/>
      <c r="G83" s="29"/>
      <c r="H83" s="29"/>
      <c r="I83" s="29"/>
      <c r="J83" s="29"/>
      <c r="K83" s="29"/>
    </row>
    <row r="84" spans="2:11" ht="15.75" customHeight="1" x14ac:dyDescent="0.2">
      <c r="B84" s="253"/>
      <c r="C84" s="272"/>
      <c r="D84" s="30"/>
      <c r="E84" s="29"/>
      <c r="F84" s="29"/>
      <c r="G84" s="29"/>
      <c r="H84" s="29"/>
      <c r="I84" s="29"/>
      <c r="J84" s="29"/>
      <c r="K84" s="29"/>
    </row>
    <row r="85" spans="2:11" ht="15.75" customHeight="1" x14ac:dyDescent="0.2">
      <c r="B85" s="253"/>
      <c r="C85" s="272"/>
      <c r="D85" s="30"/>
      <c r="E85" s="29"/>
      <c r="F85" s="29"/>
      <c r="G85" s="29"/>
      <c r="H85" s="29"/>
      <c r="I85" s="29"/>
      <c r="J85" s="29"/>
      <c r="K85" s="29"/>
    </row>
    <row r="86" spans="2:11" ht="15.75" customHeight="1" x14ac:dyDescent="0.2">
      <c r="B86" s="253"/>
      <c r="C86" s="272"/>
      <c r="D86" s="30"/>
      <c r="E86" s="29"/>
      <c r="F86" s="29"/>
      <c r="G86" s="29"/>
      <c r="H86" s="29"/>
      <c r="I86" s="29"/>
      <c r="J86" s="29"/>
      <c r="K86" s="29"/>
    </row>
    <row r="87" spans="2:11" ht="15.75" customHeight="1" x14ac:dyDescent="0.2">
      <c r="B87" s="253"/>
      <c r="C87" s="272"/>
      <c r="D87" s="30"/>
      <c r="E87" s="29"/>
      <c r="F87" s="29"/>
      <c r="G87" s="29"/>
      <c r="H87" s="29"/>
      <c r="I87" s="29"/>
      <c r="J87" s="29"/>
      <c r="K87" s="29"/>
    </row>
    <row r="88" spans="2:11" ht="15.75" customHeight="1" x14ac:dyDescent="0.2">
      <c r="B88" s="253"/>
      <c r="C88" s="272"/>
      <c r="D88" s="30"/>
      <c r="E88" s="29"/>
      <c r="F88" s="29"/>
      <c r="G88" s="29"/>
      <c r="H88" s="29"/>
      <c r="I88" s="29"/>
      <c r="J88" s="29"/>
      <c r="K88" s="29"/>
    </row>
    <row r="89" spans="2:11" ht="15.75" customHeight="1" x14ac:dyDescent="0.2">
      <c r="B89" s="253"/>
      <c r="C89" s="272"/>
      <c r="D89" s="30"/>
      <c r="E89" s="29"/>
      <c r="F89" s="29"/>
      <c r="G89" s="29"/>
      <c r="H89" s="29"/>
      <c r="I89" s="29"/>
      <c r="J89" s="29"/>
      <c r="K89" s="29"/>
    </row>
    <row r="90" spans="2:11" ht="15.75" customHeight="1" x14ac:dyDescent="0.2">
      <c r="B90" s="253"/>
      <c r="C90" s="272"/>
      <c r="D90" s="30"/>
      <c r="E90" s="29"/>
      <c r="F90" s="29"/>
      <c r="G90" s="29"/>
      <c r="H90" s="29"/>
      <c r="I90" s="29"/>
      <c r="J90" s="29"/>
      <c r="K90" s="29"/>
    </row>
    <row r="91" spans="2:11" ht="15.75" customHeight="1" x14ac:dyDescent="0.2">
      <c r="B91" s="253"/>
      <c r="C91" s="272"/>
      <c r="D91" s="30"/>
      <c r="E91" s="29"/>
      <c r="F91" s="29"/>
      <c r="G91" s="29"/>
      <c r="H91" s="29"/>
      <c r="I91" s="29"/>
      <c r="J91" s="29"/>
      <c r="K91" s="29"/>
    </row>
    <row r="92" spans="2:11" ht="15.75" customHeight="1" x14ac:dyDescent="0.2">
      <c r="B92" s="253"/>
      <c r="C92" s="272"/>
      <c r="D92" s="30"/>
      <c r="E92" s="29"/>
      <c r="F92" s="29"/>
      <c r="G92" s="29"/>
      <c r="H92" s="29"/>
      <c r="I92" s="29"/>
      <c r="J92" s="29"/>
      <c r="K92" s="29"/>
    </row>
    <row r="93" spans="2:11" ht="15.75" customHeight="1" x14ac:dyDescent="0.2">
      <c r="B93" s="253"/>
      <c r="C93" s="272"/>
      <c r="D93" s="30"/>
      <c r="E93" s="29"/>
      <c r="F93" s="29"/>
      <c r="G93" s="29"/>
      <c r="H93" s="29"/>
      <c r="I93" s="29"/>
      <c r="J93" s="29"/>
      <c r="K93" s="29"/>
    </row>
    <row r="94" spans="2:11" ht="15.75" customHeight="1" x14ac:dyDescent="0.2">
      <c r="B94" s="253"/>
      <c r="C94" s="272"/>
      <c r="D94" s="30"/>
      <c r="E94" s="29"/>
      <c r="F94" s="29"/>
      <c r="G94" s="29"/>
      <c r="H94" s="29"/>
      <c r="I94" s="29"/>
      <c r="J94" s="29"/>
      <c r="K94" s="29"/>
    </row>
    <row r="95" spans="2:11" ht="15.75" customHeight="1" x14ac:dyDescent="0.2">
      <c r="B95" s="253"/>
      <c r="C95" s="272"/>
      <c r="D95" s="30"/>
      <c r="E95" s="29"/>
      <c r="F95" s="29"/>
      <c r="G95" s="29"/>
      <c r="H95" s="29"/>
      <c r="I95" s="29"/>
      <c r="J95" s="29"/>
      <c r="K95" s="29"/>
    </row>
    <row r="96" spans="2:11" ht="15.75" customHeight="1" x14ac:dyDescent="0.2">
      <c r="B96" s="253"/>
      <c r="C96" s="272"/>
      <c r="D96" s="30"/>
      <c r="E96" s="29"/>
      <c r="F96" s="29"/>
      <c r="G96" s="29"/>
      <c r="H96" s="29"/>
      <c r="I96" s="29"/>
      <c r="J96" s="29"/>
      <c r="K96" s="29"/>
    </row>
    <row r="97" spans="2:11" ht="15.75" customHeight="1" x14ac:dyDescent="0.2">
      <c r="B97" s="253"/>
      <c r="C97" s="272"/>
      <c r="D97" s="30"/>
      <c r="E97" s="29"/>
      <c r="F97" s="29"/>
      <c r="G97" s="29"/>
      <c r="H97" s="29"/>
      <c r="I97" s="29"/>
      <c r="J97" s="29"/>
      <c r="K97" s="29"/>
    </row>
    <row r="98" spans="2:11" ht="15.75" customHeight="1" x14ac:dyDescent="0.2">
      <c r="B98" s="253"/>
      <c r="C98" s="272"/>
      <c r="D98" s="30"/>
      <c r="E98" s="29"/>
      <c r="F98" s="29"/>
      <c r="G98" s="29"/>
      <c r="H98" s="29"/>
      <c r="I98" s="29"/>
      <c r="J98" s="29"/>
      <c r="K98" s="29"/>
    </row>
    <row r="99" spans="2:11" ht="15.75" customHeight="1" x14ac:dyDescent="0.2">
      <c r="B99" s="253"/>
      <c r="C99" s="272"/>
      <c r="D99" s="30"/>
      <c r="E99" s="29"/>
      <c r="F99" s="29"/>
      <c r="G99" s="29"/>
      <c r="H99" s="29"/>
      <c r="I99" s="29"/>
      <c r="J99" s="29"/>
      <c r="K99" s="29"/>
    </row>
    <row r="100" spans="2:11" ht="15.75" customHeight="1" x14ac:dyDescent="0.2">
      <c r="B100" s="253"/>
      <c r="C100" s="272"/>
      <c r="D100" s="30"/>
      <c r="E100" s="29"/>
      <c r="F100" s="29"/>
      <c r="G100" s="29"/>
      <c r="H100" s="29"/>
      <c r="I100" s="29"/>
      <c r="J100" s="29"/>
      <c r="K100" s="29"/>
    </row>
    <row r="101" spans="2:11" ht="15.75" customHeight="1" x14ac:dyDescent="0.2">
      <c r="B101" s="253"/>
      <c r="C101" s="272"/>
      <c r="D101" s="30"/>
      <c r="E101" s="29"/>
      <c r="F101" s="29"/>
      <c r="G101" s="29"/>
      <c r="H101" s="29"/>
      <c r="I101" s="29"/>
      <c r="J101" s="29"/>
      <c r="K101" s="29"/>
    </row>
    <row r="102" spans="2:11" ht="15.75" customHeight="1" x14ac:dyDescent="0.2">
      <c r="B102" s="253"/>
      <c r="C102" s="272"/>
      <c r="D102" s="30"/>
      <c r="E102" s="29"/>
      <c r="F102" s="29"/>
      <c r="G102" s="29"/>
      <c r="H102" s="29"/>
      <c r="I102" s="29"/>
      <c r="J102" s="29"/>
      <c r="K102" s="29"/>
    </row>
    <row r="103" spans="2:11" ht="15.75" customHeight="1" x14ac:dyDescent="0.2">
      <c r="B103" s="253"/>
      <c r="C103" s="272"/>
      <c r="D103" s="30"/>
      <c r="E103" s="29"/>
      <c r="F103" s="29"/>
      <c r="G103" s="29"/>
      <c r="H103" s="29"/>
      <c r="I103" s="29"/>
      <c r="J103" s="29"/>
      <c r="K103" s="29"/>
    </row>
    <row r="104" spans="2:11" ht="15.75" customHeight="1" x14ac:dyDescent="0.2">
      <c r="B104" s="253"/>
      <c r="C104" s="272"/>
      <c r="D104" s="30"/>
      <c r="E104" s="29"/>
      <c r="F104" s="29"/>
      <c r="G104" s="29"/>
      <c r="H104" s="29"/>
      <c r="I104" s="29"/>
      <c r="J104" s="29"/>
      <c r="K104" s="29"/>
    </row>
    <row r="105" spans="2:11" ht="15.75" customHeight="1" x14ac:dyDescent="0.2">
      <c r="B105" s="253"/>
      <c r="C105" s="272"/>
      <c r="D105" s="30"/>
      <c r="E105" s="29"/>
      <c r="F105" s="29"/>
      <c r="G105" s="29"/>
      <c r="H105" s="29"/>
      <c r="I105" s="29"/>
      <c r="J105" s="29"/>
      <c r="K105" s="29"/>
    </row>
    <row r="106" spans="2:11" ht="15.75" customHeight="1" x14ac:dyDescent="0.2">
      <c r="B106" s="253"/>
      <c r="C106" s="272"/>
      <c r="D106" s="30"/>
      <c r="E106" s="29"/>
      <c r="F106" s="29"/>
      <c r="G106" s="29"/>
      <c r="H106" s="29"/>
      <c r="I106" s="29"/>
      <c r="J106" s="29"/>
      <c r="K106" s="29"/>
    </row>
    <row r="107" spans="2:11" ht="15.75" customHeight="1" x14ac:dyDescent="0.2">
      <c r="B107" s="253"/>
      <c r="C107" s="272"/>
      <c r="D107" s="30"/>
      <c r="E107" s="29"/>
      <c r="F107" s="29"/>
      <c r="G107" s="29"/>
      <c r="H107" s="29"/>
      <c r="I107" s="29"/>
      <c r="J107" s="29"/>
      <c r="K107" s="29"/>
    </row>
    <row r="108" spans="2:11" ht="15.75" customHeight="1" x14ac:dyDescent="0.2">
      <c r="B108" s="253"/>
      <c r="C108" s="272"/>
      <c r="D108" s="30"/>
      <c r="E108" s="29"/>
      <c r="F108" s="29"/>
      <c r="G108" s="29"/>
      <c r="H108" s="29"/>
      <c r="I108" s="29"/>
      <c r="J108" s="29"/>
      <c r="K108" s="29"/>
    </row>
    <row r="109" spans="2:11" ht="15.75" customHeight="1" x14ac:dyDescent="0.2">
      <c r="B109" s="253"/>
      <c r="C109" s="272"/>
      <c r="D109" s="30"/>
      <c r="E109" s="29"/>
      <c r="F109" s="29"/>
      <c r="G109" s="29"/>
      <c r="H109" s="29"/>
      <c r="I109" s="29"/>
      <c r="J109" s="29"/>
      <c r="K109" s="29"/>
    </row>
    <row r="110" spans="2:11" ht="15.75" customHeight="1" x14ac:dyDescent="0.2">
      <c r="B110" s="253"/>
      <c r="C110" s="272"/>
      <c r="D110" s="30"/>
      <c r="E110" s="29"/>
      <c r="F110" s="29"/>
      <c r="G110" s="29"/>
      <c r="H110" s="29"/>
      <c r="I110" s="29"/>
      <c r="J110" s="29"/>
      <c r="K110" s="29"/>
    </row>
    <row r="111" spans="2:11" ht="15.75" customHeight="1" x14ac:dyDescent="0.2">
      <c r="B111" s="253"/>
      <c r="C111" s="272"/>
      <c r="D111" s="30"/>
      <c r="E111" s="29"/>
      <c r="F111" s="29"/>
      <c r="G111" s="29"/>
      <c r="H111" s="29"/>
      <c r="I111" s="29"/>
      <c r="J111" s="29"/>
      <c r="K111" s="29"/>
    </row>
    <row r="112" spans="2:11" ht="15.75" customHeight="1" x14ac:dyDescent="0.2">
      <c r="B112" s="253"/>
      <c r="C112" s="272"/>
      <c r="D112" s="30"/>
      <c r="E112" s="29"/>
      <c r="F112" s="29"/>
      <c r="G112" s="29"/>
      <c r="H112" s="29"/>
      <c r="I112" s="29"/>
      <c r="J112" s="29"/>
      <c r="K112" s="29"/>
    </row>
    <row r="113" spans="2:11" ht="15.75" customHeight="1" x14ac:dyDescent="0.2">
      <c r="B113" s="253"/>
      <c r="C113" s="272"/>
      <c r="D113" s="30"/>
      <c r="E113" s="29"/>
      <c r="F113" s="29"/>
      <c r="G113" s="29"/>
      <c r="H113" s="29"/>
      <c r="I113" s="29"/>
      <c r="J113" s="29"/>
      <c r="K113" s="29"/>
    </row>
    <row r="114" spans="2:11" ht="15.75" customHeight="1" x14ac:dyDescent="0.2">
      <c r="B114" s="253"/>
      <c r="C114" s="272"/>
      <c r="D114" s="30"/>
      <c r="E114" s="29"/>
      <c r="F114" s="29"/>
      <c r="G114" s="29"/>
      <c r="H114" s="29"/>
      <c r="I114" s="29"/>
      <c r="J114" s="29"/>
      <c r="K114" s="29"/>
    </row>
    <row r="115" spans="2:11" ht="15.75" customHeight="1" x14ac:dyDescent="0.2">
      <c r="B115" s="253"/>
      <c r="C115" s="272"/>
      <c r="D115" s="30"/>
      <c r="E115" s="29"/>
      <c r="F115" s="29"/>
      <c r="G115" s="29"/>
      <c r="H115" s="29"/>
      <c r="I115" s="29"/>
      <c r="J115" s="29"/>
      <c r="K115" s="29"/>
    </row>
    <row r="116" spans="2:11" ht="15.75" customHeight="1" x14ac:dyDescent="0.2">
      <c r="B116" s="253"/>
      <c r="C116" s="272"/>
      <c r="D116" s="30"/>
      <c r="E116" s="29"/>
      <c r="F116" s="29"/>
      <c r="G116" s="29"/>
      <c r="H116" s="29"/>
      <c r="I116" s="29"/>
      <c r="J116" s="29"/>
      <c r="K116" s="29"/>
    </row>
    <row r="117" spans="2:11" ht="15.75" customHeight="1" x14ac:dyDescent="0.2">
      <c r="B117" s="253"/>
      <c r="C117" s="272"/>
      <c r="D117" s="30"/>
      <c r="E117" s="29"/>
      <c r="F117" s="29"/>
      <c r="G117" s="29"/>
      <c r="H117" s="29"/>
      <c r="I117" s="29"/>
      <c r="J117" s="29"/>
      <c r="K117" s="29"/>
    </row>
    <row r="118" spans="2:11" ht="15.75" customHeight="1" x14ac:dyDescent="0.2">
      <c r="B118" s="253"/>
      <c r="C118" s="272"/>
      <c r="D118" s="30"/>
      <c r="E118" s="29"/>
      <c r="F118" s="29"/>
      <c r="G118" s="29"/>
      <c r="H118" s="29"/>
      <c r="I118" s="29"/>
      <c r="J118" s="29"/>
      <c r="K118" s="29"/>
    </row>
  </sheetData>
  <mergeCells count="35">
    <mergeCell ref="B36:B38"/>
    <mergeCell ref="C36:C38"/>
    <mergeCell ref="D40:J40"/>
    <mergeCell ref="C6:C12"/>
    <mergeCell ref="E4:E5"/>
    <mergeCell ref="C2:K2"/>
    <mergeCell ref="D3:I3"/>
    <mergeCell ref="B46:B47"/>
    <mergeCell ref="C46:C47"/>
    <mergeCell ref="B33:B35"/>
    <mergeCell ref="C4:C5"/>
    <mergeCell ref="D4:D5"/>
    <mergeCell ref="D39:E39"/>
    <mergeCell ref="C31:C32"/>
    <mergeCell ref="B31:B32"/>
    <mergeCell ref="C41:C42"/>
    <mergeCell ref="D41:D42"/>
    <mergeCell ref="E41:E42"/>
    <mergeCell ref="C33:C35"/>
    <mergeCell ref="C53:D53"/>
    <mergeCell ref="C51:E51"/>
    <mergeCell ref="D49:E49"/>
    <mergeCell ref="C50:H50"/>
    <mergeCell ref="B1:K1"/>
    <mergeCell ref="C43:C44"/>
    <mergeCell ref="B43:B44"/>
    <mergeCell ref="C13:C18"/>
    <mergeCell ref="C19:C27"/>
    <mergeCell ref="C28:C30"/>
    <mergeCell ref="B28:B30"/>
    <mergeCell ref="B19:B27"/>
    <mergeCell ref="B13:B18"/>
    <mergeCell ref="F4:K4"/>
    <mergeCell ref="F41:K41"/>
    <mergeCell ref="B6:B12"/>
  </mergeCells>
  <pageMargins left="0.25" right="0.25" top="0.75" bottom="0.75" header="0.3" footer="0.3"/>
  <pageSetup paperSize="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Y542"/>
  <sheetViews>
    <sheetView tabSelected="1" zoomScale="85" zoomScaleNormal="85" workbookViewId="0">
      <selection activeCell="P18" sqref="P18"/>
    </sheetView>
  </sheetViews>
  <sheetFormatPr defaultColWidth="14.42578125" defaultRowHeight="15.75" customHeight="1" x14ac:dyDescent="0.2"/>
  <cols>
    <col min="1" max="1" width="16.7109375" style="37" customWidth="1"/>
    <col min="2" max="2" width="6.42578125" style="23" customWidth="1"/>
    <col min="3" max="3" width="56" style="37" customWidth="1"/>
    <col min="4" max="4" width="15.140625" style="37" customWidth="1"/>
    <col min="5" max="5" width="9.85546875" style="37" customWidth="1"/>
    <col min="6" max="6" width="10.7109375" style="37" customWidth="1"/>
    <col min="7" max="7" width="10.28515625" style="77" customWidth="1"/>
    <col min="8" max="8" width="10.28515625" style="37" customWidth="1"/>
    <col min="9" max="9" width="11.28515625" style="37" customWidth="1"/>
    <col min="10" max="10" width="10.42578125" style="37" customWidth="1"/>
    <col min="11" max="11" width="17.28515625" style="37" customWidth="1"/>
    <col min="12" max="12" width="25.85546875" style="419" customWidth="1"/>
    <col min="13" max="13" width="2.7109375" style="7" customWidth="1"/>
    <col min="14" max="16384" width="14.42578125" style="7"/>
  </cols>
  <sheetData>
    <row r="1" spans="1:12" ht="15.75" customHeight="1" x14ac:dyDescent="0.25">
      <c r="C1" s="339"/>
    </row>
    <row r="2" spans="1:12" ht="15.75" customHeight="1" x14ac:dyDescent="0.3">
      <c r="A2" s="669" t="s">
        <v>428</v>
      </c>
      <c r="B2" s="669"/>
      <c r="C2" s="669"/>
      <c r="D2" s="669"/>
      <c r="E2" s="669"/>
      <c r="F2" s="669"/>
      <c r="G2" s="669"/>
      <c r="H2" s="669"/>
      <c r="I2" s="669"/>
      <c r="J2" s="669"/>
      <c r="K2" s="669"/>
      <c r="L2" s="669"/>
    </row>
    <row r="3" spans="1:12" ht="13.15" customHeight="1" x14ac:dyDescent="0.2"/>
    <row r="4" spans="1:12" s="38" customFormat="1" ht="31.15" customHeight="1" x14ac:dyDescent="0.2">
      <c r="A4" s="591" t="s">
        <v>281</v>
      </c>
      <c r="B4" s="592" t="s">
        <v>11</v>
      </c>
      <c r="C4" s="593" t="s">
        <v>21</v>
      </c>
      <c r="D4" s="592" t="s">
        <v>12</v>
      </c>
      <c r="E4" s="592" t="s">
        <v>3</v>
      </c>
      <c r="F4" s="592" t="s">
        <v>4</v>
      </c>
      <c r="G4" s="592" t="s">
        <v>5</v>
      </c>
      <c r="H4" s="592" t="s">
        <v>187</v>
      </c>
      <c r="I4" s="592" t="s">
        <v>189</v>
      </c>
      <c r="J4" s="592" t="s">
        <v>190</v>
      </c>
      <c r="K4" s="592" t="s">
        <v>110</v>
      </c>
      <c r="L4" s="594" t="s">
        <v>316</v>
      </c>
    </row>
    <row r="5" spans="1:12" ht="30.6" customHeight="1" x14ac:dyDescent="0.25">
      <c r="A5" s="595" t="s">
        <v>14</v>
      </c>
      <c r="B5" s="94" t="s">
        <v>362</v>
      </c>
      <c r="C5" s="236" t="s">
        <v>134</v>
      </c>
      <c r="D5" s="80"/>
      <c r="E5" s="80"/>
      <c r="F5" s="80"/>
      <c r="G5" s="80"/>
      <c r="H5" s="80"/>
      <c r="I5" s="80"/>
      <c r="J5" s="80"/>
      <c r="K5" s="80"/>
      <c r="L5" s="596" t="s">
        <v>413</v>
      </c>
    </row>
    <row r="6" spans="1:12" s="19" customFormat="1" ht="34.5" customHeight="1" x14ac:dyDescent="0.2">
      <c r="A6" s="597" t="s">
        <v>232</v>
      </c>
      <c r="B6" s="32">
        <v>1</v>
      </c>
      <c r="C6" s="9" t="s">
        <v>135</v>
      </c>
      <c r="D6" s="35">
        <v>254319060</v>
      </c>
      <c r="E6" s="81">
        <v>95575</v>
      </c>
      <c r="F6" s="81">
        <v>95000</v>
      </c>
      <c r="G6" s="36">
        <v>0</v>
      </c>
      <c r="H6" s="36">
        <v>0</v>
      </c>
      <c r="I6" s="36">
        <v>0</v>
      </c>
      <c r="J6" s="36">
        <v>0</v>
      </c>
      <c r="K6" s="36">
        <f>E6+F6</f>
        <v>190575</v>
      </c>
      <c r="L6" s="598" t="s">
        <v>349</v>
      </c>
    </row>
    <row r="7" spans="1:12" s="19" customFormat="1" ht="15.75" customHeight="1" x14ac:dyDescent="0.25">
      <c r="A7" s="599"/>
      <c r="B7" s="78"/>
      <c r="C7" s="68" t="s">
        <v>19</v>
      </c>
      <c r="D7" s="69"/>
      <c r="E7" s="93">
        <f>SUM(E6)</f>
        <v>95575</v>
      </c>
      <c r="F7" s="93">
        <f t="shared" ref="F7:K7" si="0">SUM(F6)</f>
        <v>95000</v>
      </c>
      <c r="G7" s="93">
        <f t="shared" si="0"/>
        <v>0</v>
      </c>
      <c r="H7" s="93">
        <f t="shared" si="0"/>
        <v>0</v>
      </c>
      <c r="I7" s="93">
        <f t="shared" si="0"/>
        <v>0</v>
      </c>
      <c r="J7" s="93">
        <f t="shared" si="0"/>
        <v>0</v>
      </c>
      <c r="K7" s="93">
        <f t="shared" si="0"/>
        <v>190575</v>
      </c>
      <c r="L7" s="600"/>
    </row>
    <row r="8" spans="1:12" s="19" customFormat="1" ht="25.9" customHeight="1" x14ac:dyDescent="0.25">
      <c r="A8" s="601" t="s">
        <v>14</v>
      </c>
      <c r="B8" s="94" t="s">
        <v>363</v>
      </c>
      <c r="C8" s="236" t="s">
        <v>388</v>
      </c>
      <c r="D8" s="337"/>
      <c r="E8" s="89"/>
      <c r="F8" s="89"/>
      <c r="G8" s="90"/>
      <c r="H8" s="80"/>
      <c r="I8" s="80"/>
      <c r="J8" s="80"/>
      <c r="K8" s="80"/>
      <c r="L8" s="602" t="s">
        <v>413</v>
      </c>
    </row>
    <row r="9" spans="1:12" s="19" customFormat="1" ht="19.899999999999999" customHeight="1" x14ac:dyDescent="0.2">
      <c r="A9" s="564" t="s">
        <v>232</v>
      </c>
      <c r="B9" s="545">
        <v>1</v>
      </c>
      <c r="C9" s="543" t="s">
        <v>135</v>
      </c>
      <c r="D9" s="547">
        <v>254319060</v>
      </c>
      <c r="E9" s="332">
        <v>0</v>
      </c>
      <c r="F9" s="332">
        <v>0</v>
      </c>
      <c r="G9" s="149">
        <v>28160</v>
      </c>
      <c r="H9" s="81">
        <v>17920</v>
      </c>
      <c r="I9" s="81">
        <v>14080</v>
      </c>
      <c r="J9" s="82">
        <v>0</v>
      </c>
      <c r="K9" s="338">
        <f>G9+H9+I9+J9</f>
        <v>60160</v>
      </c>
      <c r="L9" s="542"/>
    </row>
    <row r="10" spans="1:12" s="19" customFormat="1" ht="13.9" customHeight="1" x14ac:dyDescent="0.2">
      <c r="A10" s="565"/>
      <c r="B10" s="546"/>
      <c r="C10" s="544"/>
      <c r="D10" s="548"/>
      <c r="E10" s="82">
        <v>0</v>
      </c>
      <c r="F10" s="82">
        <v>0</v>
      </c>
      <c r="G10" s="82">
        <v>0</v>
      </c>
      <c r="H10" s="82">
        <v>0</v>
      </c>
      <c r="I10" s="82">
        <v>0</v>
      </c>
      <c r="J10" s="327">
        <v>65000</v>
      </c>
      <c r="K10" s="327">
        <f>J10</f>
        <v>65000</v>
      </c>
      <c r="L10" s="542"/>
    </row>
    <row r="11" spans="1:12" s="19" customFormat="1" ht="15.75" customHeight="1" x14ac:dyDescent="0.25">
      <c r="A11" s="603"/>
      <c r="B11" s="78"/>
      <c r="C11" s="68" t="s">
        <v>19</v>
      </c>
      <c r="D11" s="168"/>
      <c r="E11" s="263">
        <f>SUM(E9)</f>
        <v>0</v>
      </c>
      <c r="F11" s="263">
        <f>SUM(F9)</f>
        <v>0</v>
      </c>
      <c r="G11" s="263">
        <f>SUM(G9)</f>
        <v>28160</v>
      </c>
      <c r="H11" s="263">
        <f>SUM(H9)</f>
        <v>17920</v>
      </c>
      <c r="I11" s="263">
        <f>SUM(I9)</f>
        <v>14080</v>
      </c>
      <c r="J11" s="93">
        <f>J10</f>
        <v>65000</v>
      </c>
      <c r="K11" s="93">
        <f>K9+K10</f>
        <v>125160</v>
      </c>
      <c r="L11" s="604"/>
    </row>
    <row r="12" spans="1:12" s="19" customFormat="1" ht="26.45" customHeight="1" x14ac:dyDescent="0.25">
      <c r="A12" s="595" t="s">
        <v>14</v>
      </c>
      <c r="B12" s="94" t="s">
        <v>364</v>
      </c>
      <c r="C12" s="236" t="s">
        <v>136</v>
      </c>
      <c r="D12" s="85"/>
      <c r="E12" s="89"/>
      <c r="F12" s="89"/>
      <c r="G12" s="90"/>
      <c r="H12" s="80"/>
      <c r="I12" s="80"/>
      <c r="J12" s="80"/>
      <c r="K12" s="80"/>
      <c r="L12" s="596" t="s">
        <v>413</v>
      </c>
    </row>
    <row r="13" spans="1:12" s="19" customFormat="1" ht="29.45" customHeight="1" x14ac:dyDescent="0.2">
      <c r="A13" s="589" t="s">
        <v>232</v>
      </c>
      <c r="B13" s="32">
        <v>1</v>
      </c>
      <c r="C13" s="9" t="s">
        <v>137</v>
      </c>
      <c r="D13" s="66">
        <v>190049838</v>
      </c>
      <c r="E13" s="82">
        <v>0</v>
      </c>
      <c r="F13" s="82">
        <v>0</v>
      </c>
      <c r="G13" s="72">
        <v>0</v>
      </c>
      <c r="H13" s="36">
        <v>15000</v>
      </c>
      <c r="I13" s="36">
        <v>15000</v>
      </c>
      <c r="J13" s="36">
        <v>0</v>
      </c>
      <c r="K13" s="36">
        <f>E13+F13+G13+H13+I13+J13</f>
        <v>30000</v>
      </c>
      <c r="L13" s="598" t="s">
        <v>403</v>
      </c>
    </row>
    <row r="14" spans="1:12" s="19" customFormat="1" ht="15.75" customHeight="1" x14ac:dyDescent="0.25">
      <c r="A14" s="590"/>
      <c r="B14" s="78"/>
      <c r="C14" s="68" t="s">
        <v>19</v>
      </c>
      <c r="D14" s="69"/>
      <c r="E14" s="93">
        <f>SUM(E13)</f>
        <v>0</v>
      </c>
      <c r="F14" s="93">
        <f t="shared" ref="F14:K14" si="1">SUM(F13)</f>
        <v>0</v>
      </c>
      <c r="G14" s="93">
        <f t="shared" si="1"/>
        <v>0</v>
      </c>
      <c r="H14" s="93">
        <f t="shared" si="1"/>
        <v>15000</v>
      </c>
      <c r="I14" s="93">
        <f t="shared" si="1"/>
        <v>15000</v>
      </c>
      <c r="J14" s="93">
        <f t="shared" si="1"/>
        <v>0</v>
      </c>
      <c r="K14" s="93">
        <f t="shared" si="1"/>
        <v>30000</v>
      </c>
      <c r="L14" s="605"/>
    </row>
    <row r="15" spans="1:12" s="19" customFormat="1" ht="27" customHeight="1" x14ac:dyDescent="0.25">
      <c r="A15" s="595" t="s">
        <v>14</v>
      </c>
      <c r="B15" s="94" t="s">
        <v>365</v>
      </c>
      <c r="C15" s="236" t="s">
        <v>138</v>
      </c>
      <c r="D15" s="85"/>
      <c r="E15" s="89"/>
      <c r="F15" s="89"/>
      <c r="G15" s="90"/>
      <c r="H15" s="80"/>
      <c r="I15" s="80"/>
      <c r="J15" s="80"/>
      <c r="K15" s="80"/>
      <c r="L15" s="602" t="s">
        <v>413</v>
      </c>
    </row>
    <row r="16" spans="1:12" s="19" customFormat="1" ht="15.75" customHeight="1" x14ac:dyDescent="0.2">
      <c r="A16" s="606" t="s">
        <v>232</v>
      </c>
      <c r="B16" s="75">
        <v>1</v>
      </c>
      <c r="C16" s="9" t="s">
        <v>139</v>
      </c>
      <c r="D16" s="66">
        <v>154281484</v>
      </c>
      <c r="E16" s="82">
        <v>880</v>
      </c>
      <c r="F16" s="82">
        <v>980</v>
      </c>
      <c r="G16" s="327">
        <v>0</v>
      </c>
      <c r="H16" s="36">
        <v>0</v>
      </c>
      <c r="I16" s="36">
        <v>0</v>
      </c>
      <c r="J16" s="214">
        <v>0</v>
      </c>
      <c r="K16" s="322">
        <f>E16+F16+G16+H16+I16+J16</f>
        <v>1860</v>
      </c>
      <c r="L16" s="542"/>
    </row>
    <row r="17" spans="1:12" s="19" customFormat="1" ht="15.75" customHeight="1" x14ac:dyDescent="0.2">
      <c r="A17" s="567"/>
      <c r="B17" s="75">
        <v>2</v>
      </c>
      <c r="C17" s="9" t="s">
        <v>140</v>
      </c>
      <c r="D17" s="66">
        <v>154306941</v>
      </c>
      <c r="E17" s="82">
        <v>770</v>
      </c>
      <c r="F17" s="82">
        <v>1060</v>
      </c>
      <c r="G17" s="72">
        <v>1800</v>
      </c>
      <c r="H17" s="81">
        <v>0</v>
      </c>
      <c r="I17" s="36">
        <v>1120</v>
      </c>
      <c r="J17" s="214">
        <v>0</v>
      </c>
      <c r="K17" s="322">
        <f t="shared" ref="K17:K50" si="2">E17+F17+G17+H17+I17+J17</f>
        <v>4750</v>
      </c>
      <c r="L17" s="542"/>
    </row>
    <row r="18" spans="1:12" s="19" customFormat="1" ht="15.75" customHeight="1" x14ac:dyDescent="0.2">
      <c r="A18" s="567"/>
      <c r="B18" s="75">
        <v>3</v>
      </c>
      <c r="C18" s="9" t="s">
        <v>141</v>
      </c>
      <c r="D18" s="66">
        <v>191538141</v>
      </c>
      <c r="E18" s="82">
        <v>1080</v>
      </c>
      <c r="F18" s="82">
        <v>1360</v>
      </c>
      <c r="G18" s="83">
        <v>3700</v>
      </c>
      <c r="H18" s="82">
        <v>0</v>
      </c>
      <c r="I18" s="72">
        <v>0</v>
      </c>
      <c r="J18" s="214">
        <v>870</v>
      </c>
      <c r="K18" s="322">
        <f t="shared" si="2"/>
        <v>7010</v>
      </c>
      <c r="L18" s="542"/>
    </row>
    <row r="19" spans="1:12" s="19" customFormat="1" ht="15.75" customHeight="1" x14ac:dyDescent="0.2">
      <c r="A19" s="567"/>
      <c r="B19" s="75">
        <v>4</v>
      </c>
      <c r="C19" s="9" t="s">
        <v>142</v>
      </c>
      <c r="D19" s="66">
        <v>154280044</v>
      </c>
      <c r="E19" s="82">
        <v>220</v>
      </c>
      <c r="F19" s="82">
        <v>0</v>
      </c>
      <c r="G19" s="72">
        <v>0</v>
      </c>
      <c r="H19" s="327">
        <v>0</v>
      </c>
      <c r="I19" s="36">
        <v>0</v>
      </c>
      <c r="J19" s="214">
        <v>0</v>
      </c>
      <c r="K19" s="322">
        <f t="shared" si="2"/>
        <v>220</v>
      </c>
      <c r="L19" s="542"/>
    </row>
    <row r="20" spans="1:12" s="19" customFormat="1" ht="15.75" customHeight="1" x14ac:dyDescent="0.2">
      <c r="A20" s="567"/>
      <c r="B20" s="75">
        <v>5</v>
      </c>
      <c r="C20" s="9" t="s">
        <v>143</v>
      </c>
      <c r="D20" s="66">
        <v>302846272</v>
      </c>
      <c r="E20" s="82">
        <v>340</v>
      </c>
      <c r="F20" s="82">
        <v>770</v>
      </c>
      <c r="G20" s="72">
        <v>1200</v>
      </c>
      <c r="H20" s="36">
        <v>690</v>
      </c>
      <c r="I20" s="36">
        <v>0</v>
      </c>
      <c r="J20" s="214">
        <v>0</v>
      </c>
      <c r="K20" s="322">
        <f t="shared" si="2"/>
        <v>3000</v>
      </c>
      <c r="L20" s="542"/>
    </row>
    <row r="21" spans="1:12" s="19" customFormat="1" ht="15.75" customHeight="1" x14ac:dyDescent="0.2">
      <c r="A21" s="567"/>
      <c r="B21" s="75">
        <v>6</v>
      </c>
      <c r="C21" s="9" t="s">
        <v>144</v>
      </c>
      <c r="D21" s="66">
        <v>154295466</v>
      </c>
      <c r="E21" s="82">
        <v>1250</v>
      </c>
      <c r="F21" s="82">
        <v>1040</v>
      </c>
      <c r="G21" s="72">
        <v>1500</v>
      </c>
      <c r="H21" s="36">
        <v>1000</v>
      </c>
      <c r="I21" s="36">
        <v>0</v>
      </c>
      <c r="J21" s="214">
        <v>0</v>
      </c>
      <c r="K21" s="322">
        <f t="shared" si="2"/>
        <v>4790</v>
      </c>
      <c r="L21" s="542"/>
    </row>
    <row r="22" spans="1:12" s="19" customFormat="1" ht="15.75" customHeight="1" x14ac:dyDescent="0.2">
      <c r="A22" s="567"/>
      <c r="B22" s="75">
        <v>7</v>
      </c>
      <c r="C22" s="9" t="s">
        <v>145</v>
      </c>
      <c r="D22" s="66">
        <v>193325850</v>
      </c>
      <c r="E22" s="82">
        <v>1130</v>
      </c>
      <c r="F22" s="82">
        <v>1380</v>
      </c>
      <c r="G22" s="72">
        <v>560</v>
      </c>
      <c r="H22" s="36">
        <v>4000</v>
      </c>
      <c r="I22" s="36">
        <v>2960</v>
      </c>
      <c r="J22" s="214">
        <v>2030</v>
      </c>
      <c r="K22" s="322">
        <f t="shared" si="2"/>
        <v>12060</v>
      </c>
      <c r="L22" s="542"/>
    </row>
    <row r="23" spans="1:12" s="19" customFormat="1" ht="15.75" customHeight="1" x14ac:dyDescent="0.2">
      <c r="A23" s="567"/>
      <c r="B23" s="75">
        <v>8</v>
      </c>
      <c r="C23" s="9" t="s">
        <v>146</v>
      </c>
      <c r="D23" s="66">
        <v>254310830</v>
      </c>
      <c r="E23" s="82">
        <v>370</v>
      </c>
      <c r="F23" s="82">
        <v>470</v>
      </c>
      <c r="G23" s="72">
        <v>800</v>
      </c>
      <c r="H23" s="36">
        <v>300</v>
      </c>
      <c r="I23" s="36">
        <v>0</v>
      </c>
      <c r="J23" s="214">
        <v>870</v>
      </c>
      <c r="K23" s="322">
        <f t="shared" si="2"/>
        <v>2810</v>
      </c>
      <c r="L23" s="542"/>
    </row>
    <row r="24" spans="1:12" s="19" customFormat="1" ht="15.75" customHeight="1" x14ac:dyDescent="0.2">
      <c r="A24" s="567"/>
      <c r="B24" s="75">
        <v>9</v>
      </c>
      <c r="C24" s="9" t="s">
        <v>147</v>
      </c>
      <c r="D24" s="66">
        <v>302409956</v>
      </c>
      <c r="E24" s="82">
        <v>620</v>
      </c>
      <c r="F24" s="82">
        <v>860</v>
      </c>
      <c r="G24" s="72">
        <v>0</v>
      </c>
      <c r="H24" s="36">
        <v>1950</v>
      </c>
      <c r="I24" s="36">
        <v>1730</v>
      </c>
      <c r="J24" s="214">
        <v>890</v>
      </c>
      <c r="K24" s="322">
        <f t="shared" si="2"/>
        <v>6050</v>
      </c>
      <c r="L24" s="542"/>
    </row>
    <row r="25" spans="1:12" s="19" customFormat="1" ht="15.75" customHeight="1" x14ac:dyDescent="0.2">
      <c r="A25" s="567"/>
      <c r="B25" s="75">
        <v>10</v>
      </c>
      <c r="C25" s="9" t="s">
        <v>148</v>
      </c>
      <c r="D25" s="66">
        <v>154303265</v>
      </c>
      <c r="E25" s="82">
        <v>460</v>
      </c>
      <c r="F25" s="82">
        <v>670</v>
      </c>
      <c r="G25" s="72">
        <v>1000</v>
      </c>
      <c r="H25" s="36">
        <v>350</v>
      </c>
      <c r="I25" s="36">
        <v>690</v>
      </c>
      <c r="J25" s="214">
        <v>0</v>
      </c>
      <c r="K25" s="322">
        <f t="shared" si="2"/>
        <v>3170</v>
      </c>
      <c r="L25" s="542"/>
    </row>
    <row r="26" spans="1:12" s="19" customFormat="1" ht="15.75" customHeight="1" x14ac:dyDescent="0.2">
      <c r="A26" s="567"/>
      <c r="B26" s="75">
        <v>11</v>
      </c>
      <c r="C26" s="9" t="s">
        <v>149</v>
      </c>
      <c r="D26" s="66">
        <v>302942114</v>
      </c>
      <c r="E26" s="82">
        <v>690</v>
      </c>
      <c r="F26" s="82">
        <v>720</v>
      </c>
      <c r="G26" s="72">
        <v>0</v>
      </c>
      <c r="H26" s="36">
        <v>0</v>
      </c>
      <c r="I26" s="36">
        <v>0</v>
      </c>
      <c r="J26" s="214">
        <v>0</v>
      </c>
      <c r="K26" s="322">
        <f t="shared" si="2"/>
        <v>1410</v>
      </c>
      <c r="L26" s="542"/>
    </row>
    <row r="27" spans="1:12" s="19" customFormat="1" ht="15.75" customHeight="1" x14ac:dyDescent="0.2">
      <c r="A27" s="567"/>
      <c r="B27" s="75">
        <v>12</v>
      </c>
      <c r="C27" s="9" t="s">
        <v>150</v>
      </c>
      <c r="D27" s="66">
        <v>154334887</v>
      </c>
      <c r="E27" s="82">
        <v>1280</v>
      </c>
      <c r="F27" s="82">
        <v>1400</v>
      </c>
      <c r="G27" s="72">
        <v>2300</v>
      </c>
      <c r="H27" s="36">
        <v>1100</v>
      </c>
      <c r="I27" s="36">
        <v>1120</v>
      </c>
      <c r="J27" s="214">
        <v>0</v>
      </c>
      <c r="K27" s="322">
        <f t="shared" si="2"/>
        <v>7200</v>
      </c>
      <c r="L27" s="542"/>
    </row>
    <row r="28" spans="1:12" s="19" customFormat="1" ht="15.75" customHeight="1" x14ac:dyDescent="0.2">
      <c r="A28" s="567"/>
      <c r="B28" s="75">
        <v>13</v>
      </c>
      <c r="C28" s="9" t="s">
        <v>151</v>
      </c>
      <c r="D28" s="66">
        <v>154326972</v>
      </c>
      <c r="E28" s="82">
        <v>500</v>
      </c>
      <c r="F28" s="82">
        <v>490</v>
      </c>
      <c r="G28" s="72">
        <v>0</v>
      </c>
      <c r="H28" s="36">
        <v>0</v>
      </c>
      <c r="I28" s="36">
        <v>0</v>
      </c>
      <c r="J28" s="214">
        <v>0</v>
      </c>
      <c r="K28" s="322">
        <f t="shared" si="2"/>
        <v>990</v>
      </c>
      <c r="L28" s="542"/>
    </row>
    <row r="29" spans="1:12" s="19" customFormat="1" ht="15.75" customHeight="1" x14ac:dyDescent="0.2">
      <c r="A29" s="567"/>
      <c r="B29" s="75">
        <v>14</v>
      </c>
      <c r="C29" s="9" t="s">
        <v>152</v>
      </c>
      <c r="D29" s="66">
        <v>300657593</v>
      </c>
      <c r="E29" s="82">
        <v>1690</v>
      </c>
      <c r="F29" s="82">
        <v>1520</v>
      </c>
      <c r="G29" s="72">
        <v>0</v>
      </c>
      <c r="H29" s="36">
        <v>1250</v>
      </c>
      <c r="I29" s="36">
        <v>760</v>
      </c>
      <c r="J29" s="214">
        <v>670</v>
      </c>
      <c r="K29" s="322">
        <f t="shared" si="2"/>
        <v>5890</v>
      </c>
      <c r="L29" s="542"/>
    </row>
    <row r="30" spans="1:12" s="19" customFormat="1" ht="15.75" customHeight="1" x14ac:dyDescent="0.2">
      <c r="A30" s="567"/>
      <c r="B30" s="75">
        <v>15</v>
      </c>
      <c r="C30" s="9" t="s">
        <v>153</v>
      </c>
      <c r="D30" s="66">
        <v>302614555</v>
      </c>
      <c r="E30" s="82">
        <v>390</v>
      </c>
      <c r="F30" s="82">
        <v>480</v>
      </c>
      <c r="G30" s="72">
        <v>1100</v>
      </c>
      <c r="H30" s="36">
        <v>300</v>
      </c>
      <c r="I30" s="36">
        <v>0</v>
      </c>
      <c r="J30" s="214">
        <v>0</v>
      </c>
      <c r="K30" s="322">
        <f t="shared" si="2"/>
        <v>2270</v>
      </c>
      <c r="L30" s="542"/>
    </row>
    <row r="31" spans="1:12" s="19" customFormat="1" ht="15.75" customHeight="1" x14ac:dyDescent="0.2">
      <c r="A31" s="567"/>
      <c r="B31" s="75">
        <v>16</v>
      </c>
      <c r="C31" s="9" t="s">
        <v>154</v>
      </c>
      <c r="D31" s="66">
        <v>302743817</v>
      </c>
      <c r="E31" s="82">
        <v>1030</v>
      </c>
      <c r="F31" s="82">
        <v>400</v>
      </c>
      <c r="G31" s="72">
        <v>0</v>
      </c>
      <c r="H31" s="36">
        <v>0</v>
      </c>
      <c r="I31" s="36">
        <v>0</v>
      </c>
      <c r="J31" s="214">
        <v>0</v>
      </c>
      <c r="K31" s="322">
        <f t="shared" si="2"/>
        <v>1430</v>
      </c>
      <c r="L31" s="542"/>
    </row>
    <row r="32" spans="1:12" s="19" customFormat="1" ht="15.75" customHeight="1" x14ac:dyDescent="0.2">
      <c r="A32" s="567"/>
      <c r="B32" s="75">
        <v>17</v>
      </c>
      <c r="C32" s="9" t="s">
        <v>135</v>
      </c>
      <c r="D32" s="66">
        <v>254319060</v>
      </c>
      <c r="E32" s="82">
        <v>140</v>
      </c>
      <c r="F32" s="82">
        <v>180</v>
      </c>
      <c r="G32" s="72">
        <v>0</v>
      </c>
      <c r="H32" s="36">
        <v>0</v>
      </c>
      <c r="I32" s="36">
        <v>0</v>
      </c>
      <c r="J32" s="214">
        <v>0</v>
      </c>
      <c r="K32" s="322">
        <f t="shared" si="2"/>
        <v>320</v>
      </c>
      <c r="L32" s="542"/>
    </row>
    <row r="33" spans="1:12" s="19" customFormat="1" ht="15.75" customHeight="1" x14ac:dyDescent="0.2">
      <c r="A33" s="567"/>
      <c r="B33" s="75">
        <v>18</v>
      </c>
      <c r="C33" s="9" t="s">
        <v>155</v>
      </c>
      <c r="D33" s="66">
        <v>302485046</v>
      </c>
      <c r="E33" s="82">
        <v>860</v>
      </c>
      <c r="F33" s="82">
        <v>0</v>
      </c>
      <c r="G33" s="72">
        <v>0</v>
      </c>
      <c r="H33" s="36">
        <v>0</v>
      </c>
      <c r="I33" s="36">
        <v>0</v>
      </c>
      <c r="J33" s="214">
        <v>0</v>
      </c>
      <c r="K33" s="322">
        <f t="shared" si="2"/>
        <v>860</v>
      </c>
      <c r="L33" s="542"/>
    </row>
    <row r="34" spans="1:12" s="19" customFormat="1" ht="15.75" customHeight="1" x14ac:dyDescent="0.2">
      <c r="A34" s="567"/>
      <c r="B34" s="75">
        <v>19</v>
      </c>
      <c r="C34" s="9" t="s">
        <v>156</v>
      </c>
      <c r="D34" s="66">
        <v>301857554</v>
      </c>
      <c r="E34" s="82">
        <v>2000</v>
      </c>
      <c r="F34" s="82">
        <v>0</v>
      </c>
      <c r="G34" s="72">
        <v>0</v>
      </c>
      <c r="H34" s="36">
        <v>0</v>
      </c>
      <c r="I34" s="36">
        <v>0</v>
      </c>
      <c r="J34" s="214">
        <v>0</v>
      </c>
      <c r="K34" s="322">
        <f t="shared" si="2"/>
        <v>2000</v>
      </c>
      <c r="L34" s="542"/>
    </row>
    <row r="35" spans="1:12" s="19" customFormat="1" ht="15.75" customHeight="1" x14ac:dyDescent="0.2">
      <c r="A35" s="567"/>
      <c r="B35" s="75">
        <v>20</v>
      </c>
      <c r="C35" s="9" t="s">
        <v>157</v>
      </c>
      <c r="D35" s="66">
        <v>303441490</v>
      </c>
      <c r="E35" s="82">
        <v>1170</v>
      </c>
      <c r="F35" s="82">
        <v>1180</v>
      </c>
      <c r="G35" s="72">
        <v>0</v>
      </c>
      <c r="H35" s="36">
        <v>0</v>
      </c>
      <c r="I35" s="36">
        <v>740</v>
      </c>
      <c r="J35" s="214">
        <v>970</v>
      </c>
      <c r="K35" s="322">
        <f t="shared" si="2"/>
        <v>4060</v>
      </c>
      <c r="L35" s="542"/>
    </row>
    <row r="36" spans="1:12" s="19" customFormat="1" ht="15.75" customHeight="1" x14ac:dyDescent="0.2">
      <c r="A36" s="567"/>
      <c r="B36" s="75">
        <v>21</v>
      </c>
      <c r="C36" s="9" t="s">
        <v>89</v>
      </c>
      <c r="D36" s="66">
        <v>254334920</v>
      </c>
      <c r="E36" s="82">
        <v>200</v>
      </c>
      <c r="F36" s="82">
        <v>100</v>
      </c>
      <c r="G36" s="72">
        <v>0</v>
      </c>
      <c r="H36" s="36">
        <v>0</v>
      </c>
      <c r="I36" s="36">
        <v>0</v>
      </c>
      <c r="J36" s="214">
        <v>0</v>
      </c>
      <c r="K36" s="322">
        <f t="shared" si="2"/>
        <v>300</v>
      </c>
      <c r="L36" s="542"/>
    </row>
    <row r="37" spans="1:12" s="19" customFormat="1" ht="15.75" customHeight="1" x14ac:dyDescent="0.2">
      <c r="A37" s="567"/>
      <c r="B37" s="75">
        <v>22</v>
      </c>
      <c r="C37" s="9" t="s">
        <v>38</v>
      </c>
      <c r="D37" s="66">
        <v>190047591</v>
      </c>
      <c r="E37" s="82">
        <v>190</v>
      </c>
      <c r="F37" s="82">
        <v>340</v>
      </c>
      <c r="G37" s="72">
        <v>0</v>
      </c>
      <c r="H37" s="36">
        <v>0</v>
      </c>
      <c r="I37" s="36">
        <v>0</v>
      </c>
      <c r="J37" s="214">
        <v>0</v>
      </c>
      <c r="K37" s="322">
        <f t="shared" si="2"/>
        <v>530</v>
      </c>
      <c r="L37" s="542"/>
    </row>
    <row r="38" spans="1:12" s="19" customFormat="1" ht="15.75" customHeight="1" x14ac:dyDescent="0.2">
      <c r="A38" s="567"/>
      <c r="B38" s="75">
        <v>23</v>
      </c>
      <c r="C38" s="9" t="s">
        <v>94</v>
      </c>
      <c r="D38" s="66">
        <v>154323339</v>
      </c>
      <c r="E38" s="82">
        <v>270</v>
      </c>
      <c r="F38" s="82">
        <v>0</v>
      </c>
      <c r="G38" s="72">
        <v>0</v>
      </c>
      <c r="H38" s="36">
        <v>0</v>
      </c>
      <c r="I38" s="36">
        <v>0</v>
      </c>
      <c r="J38" s="214">
        <v>0</v>
      </c>
      <c r="K38" s="322">
        <f t="shared" si="2"/>
        <v>270</v>
      </c>
      <c r="L38" s="542"/>
    </row>
    <row r="39" spans="1:12" s="19" customFormat="1" ht="15.75" customHeight="1" x14ac:dyDescent="0.2">
      <c r="A39" s="567"/>
      <c r="B39" s="75">
        <v>24</v>
      </c>
      <c r="C39" s="9" t="s">
        <v>137</v>
      </c>
      <c r="D39" s="66">
        <v>190049838</v>
      </c>
      <c r="E39" s="82">
        <v>4458</v>
      </c>
      <c r="F39" s="82">
        <v>4080</v>
      </c>
      <c r="G39" s="72">
        <v>11500</v>
      </c>
      <c r="H39" s="36">
        <v>16600</v>
      </c>
      <c r="I39" s="36">
        <v>13440</v>
      </c>
      <c r="J39" s="214">
        <v>14500</v>
      </c>
      <c r="K39" s="322">
        <f t="shared" si="2"/>
        <v>64578</v>
      </c>
      <c r="L39" s="542"/>
    </row>
    <row r="40" spans="1:12" s="19" customFormat="1" ht="15.75" customHeight="1" x14ac:dyDescent="0.2">
      <c r="A40" s="567"/>
      <c r="B40" s="75">
        <v>25</v>
      </c>
      <c r="C40" s="67" t="s">
        <v>158</v>
      </c>
      <c r="D40" s="66">
        <v>190024265</v>
      </c>
      <c r="E40" s="82">
        <v>200</v>
      </c>
      <c r="F40" s="82">
        <v>150</v>
      </c>
      <c r="G40" s="72">
        <v>0</v>
      </c>
      <c r="H40" s="36">
        <v>0</v>
      </c>
      <c r="I40" s="36">
        <v>0</v>
      </c>
      <c r="J40" s="214">
        <v>0</v>
      </c>
      <c r="K40" s="322">
        <f t="shared" si="2"/>
        <v>350</v>
      </c>
      <c r="L40" s="542"/>
    </row>
    <row r="41" spans="1:12" s="19" customFormat="1" ht="15.75" customHeight="1" x14ac:dyDescent="0.2">
      <c r="A41" s="567"/>
      <c r="B41" s="75">
        <v>26</v>
      </c>
      <c r="C41" s="67" t="s">
        <v>159</v>
      </c>
      <c r="D41" s="66">
        <v>190023925</v>
      </c>
      <c r="E41" s="82">
        <v>180</v>
      </c>
      <c r="F41" s="82">
        <v>250</v>
      </c>
      <c r="G41" s="72">
        <v>0</v>
      </c>
      <c r="H41" s="36">
        <v>0</v>
      </c>
      <c r="I41" s="36">
        <v>0</v>
      </c>
      <c r="J41" s="214">
        <v>0</v>
      </c>
      <c r="K41" s="322">
        <f t="shared" si="2"/>
        <v>430</v>
      </c>
      <c r="L41" s="542"/>
    </row>
    <row r="42" spans="1:12" s="19" customFormat="1" ht="15.75" customHeight="1" x14ac:dyDescent="0.2">
      <c r="A42" s="567"/>
      <c r="B42" s="75">
        <v>27</v>
      </c>
      <c r="C42" s="67" t="s">
        <v>160</v>
      </c>
      <c r="D42" s="66">
        <v>290024070</v>
      </c>
      <c r="E42" s="82">
        <v>110</v>
      </c>
      <c r="F42" s="82">
        <v>0</v>
      </c>
      <c r="G42" s="72">
        <v>0</v>
      </c>
      <c r="H42" s="36">
        <v>0</v>
      </c>
      <c r="I42" s="36">
        <v>0</v>
      </c>
      <c r="J42" s="214">
        <v>0</v>
      </c>
      <c r="K42" s="322">
        <f t="shared" si="2"/>
        <v>110</v>
      </c>
      <c r="L42" s="542"/>
    </row>
    <row r="43" spans="1:12" s="19" customFormat="1" ht="15.75" customHeight="1" x14ac:dyDescent="0.2">
      <c r="A43" s="567"/>
      <c r="B43" s="75">
        <v>28</v>
      </c>
      <c r="C43" s="67" t="s">
        <v>161</v>
      </c>
      <c r="D43" s="66">
        <v>190049457</v>
      </c>
      <c r="E43" s="82">
        <v>110</v>
      </c>
      <c r="F43" s="82">
        <v>400</v>
      </c>
      <c r="G43" s="72">
        <v>0</v>
      </c>
      <c r="H43" s="36">
        <v>0</v>
      </c>
      <c r="I43" s="36">
        <v>0</v>
      </c>
      <c r="J43" s="214">
        <v>0</v>
      </c>
      <c r="K43" s="322">
        <f t="shared" si="2"/>
        <v>510</v>
      </c>
      <c r="L43" s="542"/>
    </row>
    <row r="44" spans="1:12" s="19" customFormat="1" ht="15.75" customHeight="1" x14ac:dyDescent="0.2">
      <c r="A44" s="567"/>
      <c r="B44" s="75">
        <v>29</v>
      </c>
      <c r="C44" s="67" t="s">
        <v>120</v>
      </c>
      <c r="D44" s="66">
        <v>190047591</v>
      </c>
      <c r="E44" s="82">
        <v>120</v>
      </c>
      <c r="F44" s="82">
        <v>170</v>
      </c>
      <c r="G44" s="72">
        <v>0</v>
      </c>
      <c r="H44" s="36">
        <v>0</v>
      </c>
      <c r="I44" s="36">
        <v>0</v>
      </c>
      <c r="J44" s="214">
        <v>0</v>
      </c>
      <c r="K44" s="322">
        <f t="shared" si="2"/>
        <v>290</v>
      </c>
      <c r="L44" s="542"/>
    </row>
    <row r="45" spans="1:12" s="19" customFormat="1" ht="15.75" customHeight="1" x14ac:dyDescent="0.2">
      <c r="A45" s="567"/>
      <c r="B45" s="75">
        <v>30</v>
      </c>
      <c r="C45" s="67" t="s">
        <v>162</v>
      </c>
      <c r="D45" s="66">
        <v>303163863</v>
      </c>
      <c r="E45" s="82">
        <v>0</v>
      </c>
      <c r="F45" s="82">
        <v>2110</v>
      </c>
      <c r="G45" s="72">
        <v>2700</v>
      </c>
      <c r="H45" s="36">
        <v>1690</v>
      </c>
      <c r="I45" s="36">
        <v>0</v>
      </c>
      <c r="J45" s="214">
        <v>0</v>
      </c>
      <c r="K45" s="322">
        <f t="shared" si="2"/>
        <v>6500</v>
      </c>
      <c r="L45" s="542"/>
    </row>
    <row r="46" spans="1:12" s="19" customFormat="1" ht="15.75" customHeight="1" x14ac:dyDescent="0.2">
      <c r="A46" s="567"/>
      <c r="B46" s="75">
        <v>31</v>
      </c>
      <c r="C46" s="67" t="s">
        <v>163</v>
      </c>
      <c r="D46" s="66">
        <v>190048540</v>
      </c>
      <c r="E46" s="82">
        <v>0</v>
      </c>
      <c r="F46" s="82">
        <v>230</v>
      </c>
      <c r="G46" s="72">
        <v>0</v>
      </c>
      <c r="H46" s="36">
        <v>0</v>
      </c>
      <c r="I46" s="36">
        <v>0</v>
      </c>
      <c r="J46" s="214">
        <v>0</v>
      </c>
      <c r="K46" s="322">
        <f t="shared" si="2"/>
        <v>230</v>
      </c>
      <c r="L46" s="542"/>
    </row>
    <row r="47" spans="1:12" s="19" customFormat="1" ht="15.75" customHeight="1" x14ac:dyDescent="0.2">
      <c r="A47" s="567"/>
      <c r="B47" s="75">
        <v>32</v>
      </c>
      <c r="C47" s="67" t="s">
        <v>35</v>
      </c>
      <c r="D47" s="66">
        <v>301734092</v>
      </c>
      <c r="E47" s="82">
        <v>0</v>
      </c>
      <c r="F47" s="82">
        <v>210</v>
      </c>
      <c r="G47" s="72">
        <v>0</v>
      </c>
      <c r="H47" s="36">
        <v>0</v>
      </c>
      <c r="I47" s="36">
        <v>0</v>
      </c>
      <c r="J47" s="214">
        <v>0</v>
      </c>
      <c r="K47" s="322">
        <f t="shared" si="2"/>
        <v>210</v>
      </c>
      <c r="L47" s="542"/>
    </row>
    <row r="48" spans="1:12" s="19" customFormat="1" ht="15.75" customHeight="1" x14ac:dyDescent="0.2">
      <c r="A48" s="567"/>
      <c r="B48" s="75">
        <v>33</v>
      </c>
      <c r="C48" s="67" t="s">
        <v>164</v>
      </c>
      <c r="D48" s="66">
        <v>154300493</v>
      </c>
      <c r="E48" s="82">
        <v>0</v>
      </c>
      <c r="F48" s="82">
        <v>0</v>
      </c>
      <c r="G48" s="72">
        <v>900</v>
      </c>
      <c r="H48" s="36">
        <v>0</v>
      </c>
      <c r="I48" s="36">
        <v>0</v>
      </c>
      <c r="J48" s="214">
        <v>0</v>
      </c>
      <c r="K48" s="322">
        <f t="shared" si="2"/>
        <v>900</v>
      </c>
      <c r="L48" s="542"/>
    </row>
    <row r="49" spans="1:12" s="19" customFormat="1" ht="15.75" customHeight="1" x14ac:dyDescent="0.2">
      <c r="A49" s="567"/>
      <c r="B49" s="464">
        <v>34</v>
      </c>
      <c r="C49" s="329" t="s">
        <v>165</v>
      </c>
      <c r="D49" s="330">
        <v>302905856</v>
      </c>
      <c r="E49" s="332">
        <v>0</v>
      </c>
      <c r="F49" s="332">
        <v>0</v>
      </c>
      <c r="G49" s="149">
        <v>0</v>
      </c>
      <c r="H49" s="81">
        <v>0</v>
      </c>
      <c r="I49" s="81">
        <v>1140</v>
      </c>
      <c r="J49" s="336">
        <v>1100</v>
      </c>
      <c r="K49" s="335">
        <f t="shared" si="2"/>
        <v>2240</v>
      </c>
      <c r="L49" s="542"/>
    </row>
    <row r="50" spans="1:12" s="19" customFormat="1" ht="15.75" customHeight="1" x14ac:dyDescent="0.2">
      <c r="A50" s="567"/>
      <c r="B50" s="350">
        <v>35</v>
      </c>
      <c r="C50" s="331" t="s">
        <v>348</v>
      </c>
      <c r="D50" s="40">
        <v>302485046</v>
      </c>
      <c r="E50" s="82">
        <v>0</v>
      </c>
      <c r="F50" s="82">
        <v>0</v>
      </c>
      <c r="G50" s="82">
        <v>0</v>
      </c>
      <c r="H50" s="82">
        <v>0</v>
      </c>
      <c r="I50" s="82">
        <v>0</v>
      </c>
      <c r="J50" s="150">
        <v>2100</v>
      </c>
      <c r="K50" s="335">
        <f t="shared" si="2"/>
        <v>2100</v>
      </c>
      <c r="L50" s="542"/>
    </row>
    <row r="51" spans="1:12" s="19" customFormat="1" ht="15.75" customHeight="1" x14ac:dyDescent="0.25">
      <c r="A51" s="603"/>
      <c r="B51" s="169"/>
      <c r="C51" s="68" t="s">
        <v>19</v>
      </c>
      <c r="D51" s="168"/>
      <c r="E51" s="263">
        <f t="shared" ref="E51:I51" si="3">E16+E17+E18+E19+E20+E21+E22+E23+E24+E25+E26+E27+E28+E29+E30+E31+E32+E33+E34+E35+E36+E37+E38+E39+E40+E41+E42+E43+E44+E45+E46+E47+E48+E49</f>
        <v>22708</v>
      </c>
      <c r="F51" s="263">
        <f t="shared" si="3"/>
        <v>23000</v>
      </c>
      <c r="G51" s="263">
        <f t="shared" si="3"/>
        <v>29060</v>
      </c>
      <c r="H51" s="263">
        <f t="shared" si="3"/>
        <v>29230</v>
      </c>
      <c r="I51" s="263">
        <f t="shared" si="3"/>
        <v>23700</v>
      </c>
      <c r="J51" s="334">
        <f>SUM(J16:J50)</f>
        <v>24000</v>
      </c>
      <c r="K51" s="333">
        <f>K16+K17+K18+K19+K20+K21+K22+K23+K24+K25+K26+K27+K28+K29+K30+K31+K32+K33+K34+K35+K36+K37+K38+K39+K40+K41+K42+K43+K44+K45+K46+K47+K48+K49</f>
        <v>149598</v>
      </c>
      <c r="L51" s="607"/>
    </row>
    <row r="52" spans="1:12" s="205" customFormat="1" ht="33.75" customHeight="1" x14ac:dyDescent="0.2">
      <c r="A52" s="608" t="s">
        <v>282</v>
      </c>
      <c r="B52" s="252" t="s">
        <v>11</v>
      </c>
      <c r="C52" s="247" t="s">
        <v>21</v>
      </c>
      <c r="D52" s="252" t="s">
        <v>12</v>
      </c>
      <c r="E52" s="252" t="s">
        <v>3</v>
      </c>
      <c r="F52" s="252" t="s">
        <v>4</v>
      </c>
      <c r="G52" s="252" t="s">
        <v>5</v>
      </c>
      <c r="H52" s="252" t="s">
        <v>187</v>
      </c>
      <c r="I52" s="252" t="s">
        <v>189</v>
      </c>
      <c r="J52" s="252" t="s">
        <v>190</v>
      </c>
      <c r="K52" s="252" t="s">
        <v>110</v>
      </c>
      <c r="L52" s="609" t="s">
        <v>13</v>
      </c>
    </row>
    <row r="53" spans="1:12" s="19" customFormat="1" ht="29.45" customHeight="1" x14ac:dyDescent="0.25">
      <c r="A53" s="610" t="s">
        <v>14</v>
      </c>
      <c r="B53" s="312" t="s">
        <v>366</v>
      </c>
      <c r="C53" s="236" t="s">
        <v>168</v>
      </c>
      <c r="D53" s="313"/>
      <c r="E53" s="313"/>
      <c r="F53" s="313"/>
      <c r="G53" s="313"/>
      <c r="H53" s="313"/>
      <c r="I53" s="313"/>
      <c r="J53" s="313"/>
      <c r="K53" s="313"/>
      <c r="L53" s="596" t="s">
        <v>413</v>
      </c>
    </row>
    <row r="54" spans="1:12" s="19" customFormat="1" ht="15.75" customHeight="1" x14ac:dyDescent="0.2">
      <c r="A54" s="611" t="s">
        <v>232</v>
      </c>
      <c r="B54" s="32">
        <v>1</v>
      </c>
      <c r="C54" s="9" t="s">
        <v>141</v>
      </c>
      <c r="D54" s="66">
        <v>191538141</v>
      </c>
      <c r="E54" s="36">
        <v>0</v>
      </c>
      <c r="F54" s="36">
        <v>890</v>
      </c>
      <c r="G54" s="36">
        <v>0</v>
      </c>
      <c r="H54" s="36">
        <v>840</v>
      </c>
      <c r="I54" s="36">
        <v>0</v>
      </c>
      <c r="J54" s="111">
        <v>0</v>
      </c>
      <c r="K54" s="36">
        <f>E54+F54+G54+H54+I54+J54</f>
        <v>1730</v>
      </c>
      <c r="L54" s="612"/>
    </row>
    <row r="55" spans="1:12" s="19" customFormat="1" ht="15.75" customHeight="1" x14ac:dyDescent="0.2">
      <c r="A55" s="613"/>
      <c r="B55" s="32">
        <v>2</v>
      </c>
      <c r="C55" s="9" t="s">
        <v>169</v>
      </c>
      <c r="D55" s="35">
        <v>300033035</v>
      </c>
      <c r="E55" s="36">
        <v>0</v>
      </c>
      <c r="F55" s="36">
        <v>440</v>
      </c>
      <c r="G55" s="36">
        <v>0</v>
      </c>
      <c r="H55" s="36">
        <v>0</v>
      </c>
      <c r="I55" s="36">
        <v>0</v>
      </c>
      <c r="J55" s="111">
        <v>0</v>
      </c>
      <c r="K55" s="36">
        <f t="shared" ref="K55:K71" si="4">E55+F55+G55+H55+I55+J55</f>
        <v>440</v>
      </c>
      <c r="L55" s="614"/>
    </row>
    <row r="56" spans="1:12" s="19" customFormat="1" ht="15.75" customHeight="1" x14ac:dyDescent="0.2">
      <c r="A56" s="613"/>
      <c r="B56" s="32">
        <v>3</v>
      </c>
      <c r="C56" s="9" t="s">
        <v>135</v>
      </c>
      <c r="D56" s="66">
        <v>254319060</v>
      </c>
      <c r="E56" s="36">
        <v>0</v>
      </c>
      <c r="F56" s="36">
        <v>1090</v>
      </c>
      <c r="G56" s="36">
        <v>0</v>
      </c>
      <c r="H56" s="36">
        <v>2000</v>
      </c>
      <c r="I56" s="36">
        <v>1540</v>
      </c>
      <c r="J56" s="111">
        <v>4200</v>
      </c>
      <c r="K56" s="36">
        <f t="shared" si="4"/>
        <v>8830</v>
      </c>
      <c r="L56" s="614"/>
    </row>
    <row r="57" spans="1:12" s="19" customFormat="1" ht="15.75" customHeight="1" x14ac:dyDescent="0.2">
      <c r="A57" s="613"/>
      <c r="B57" s="32">
        <v>4</v>
      </c>
      <c r="C57" s="9" t="s">
        <v>170</v>
      </c>
      <c r="D57" s="35">
        <v>190047787</v>
      </c>
      <c r="E57" s="36">
        <v>0</v>
      </c>
      <c r="F57" s="36">
        <v>380</v>
      </c>
      <c r="G57" s="36">
        <v>470</v>
      </c>
      <c r="H57" s="36">
        <v>410</v>
      </c>
      <c r="I57" s="36">
        <v>600</v>
      </c>
      <c r="J57" s="111">
        <v>0</v>
      </c>
      <c r="K57" s="36">
        <f t="shared" si="4"/>
        <v>1860</v>
      </c>
      <c r="L57" s="614"/>
    </row>
    <row r="58" spans="1:12" s="19" customFormat="1" ht="15.75" customHeight="1" x14ac:dyDescent="0.2">
      <c r="A58" s="613"/>
      <c r="B58" s="32">
        <v>5</v>
      </c>
      <c r="C58" s="9" t="s">
        <v>131</v>
      </c>
      <c r="D58" s="35">
        <v>190045779</v>
      </c>
      <c r="E58" s="36">
        <v>0</v>
      </c>
      <c r="F58" s="36">
        <v>590</v>
      </c>
      <c r="G58" s="36">
        <v>750</v>
      </c>
      <c r="H58" s="36">
        <v>900</v>
      </c>
      <c r="I58" s="36">
        <v>900</v>
      </c>
      <c r="J58" s="111">
        <v>0</v>
      </c>
      <c r="K58" s="36">
        <f t="shared" si="4"/>
        <v>3140</v>
      </c>
      <c r="L58" s="614"/>
    </row>
    <row r="59" spans="1:12" s="19" customFormat="1" ht="15.75" customHeight="1" x14ac:dyDescent="0.2">
      <c r="A59" s="613"/>
      <c r="B59" s="32">
        <v>6</v>
      </c>
      <c r="C59" s="9" t="s">
        <v>157</v>
      </c>
      <c r="D59" s="66">
        <v>303441490</v>
      </c>
      <c r="E59" s="36">
        <v>0</v>
      </c>
      <c r="F59" s="36">
        <v>1610</v>
      </c>
      <c r="G59" s="36">
        <v>480</v>
      </c>
      <c r="H59" s="36">
        <v>1020</v>
      </c>
      <c r="I59" s="36">
        <v>0</v>
      </c>
      <c r="J59" s="111">
        <v>0</v>
      </c>
      <c r="K59" s="36">
        <f t="shared" si="4"/>
        <v>3110</v>
      </c>
      <c r="L59" s="614"/>
    </row>
    <row r="60" spans="1:12" s="19" customFormat="1" ht="15.75" customHeight="1" x14ac:dyDescent="0.2">
      <c r="A60" s="613"/>
      <c r="B60" s="32">
        <v>7</v>
      </c>
      <c r="C60" s="9" t="s">
        <v>127</v>
      </c>
      <c r="D60" s="35">
        <v>300040745</v>
      </c>
      <c r="E60" s="36">
        <v>0</v>
      </c>
      <c r="F60" s="36">
        <v>0</v>
      </c>
      <c r="G60" s="36">
        <v>900</v>
      </c>
      <c r="H60" s="36">
        <v>1330</v>
      </c>
      <c r="I60" s="36">
        <v>1000</v>
      </c>
      <c r="J60" s="111">
        <v>0</v>
      </c>
      <c r="K60" s="36">
        <f t="shared" si="4"/>
        <v>3230</v>
      </c>
      <c r="L60" s="614"/>
    </row>
    <row r="61" spans="1:12" s="19" customFormat="1" ht="15.75" customHeight="1" x14ac:dyDescent="0.2">
      <c r="A61" s="613"/>
      <c r="B61" s="32">
        <v>8</v>
      </c>
      <c r="C61" s="67" t="s">
        <v>161</v>
      </c>
      <c r="D61" s="66">
        <v>190049457</v>
      </c>
      <c r="E61" s="36">
        <v>0</v>
      </c>
      <c r="F61" s="36">
        <v>0</v>
      </c>
      <c r="G61" s="36">
        <v>920</v>
      </c>
      <c r="H61" s="36">
        <v>1200</v>
      </c>
      <c r="I61" s="36">
        <v>760</v>
      </c>
      <c r="J61" s="111">
        <v>0</v>
      </c>
      <c r="K61" s="36">
        <f t="shared" si="4"/>
        <v>2880</v>
      </c>
      <c r="L61" s="614"/>
    </row>
    <row r="62" spans="1:12" s="19" customFormat="1" ht="15.75" customHeight="1" x14ac:dyDescent="0.2">
      <c r="A62" s="613"/>
      <c r="B62" s="32">
        <v>9</v>
      </c>
      <c r="C62" s="67" t="s">
        <v>171</v>
      </c>
      <c r="D62" s="66">
        <v>190049119</v>
      </c>
      <c r="E62" s="36">
        <v>0</v>
      </c>
      <c r="F62" s="36">
        <v>0</v>
      </c>
      <c r="G62" s="36">
        <v>740</v>
      </c>
      <c r="H62" s="36">
        <v>1060</v>
      </c>
      <c r="I62" s="36">
        <v>900</v>
      </c>
      <c r="J62" s="111">
        <v>0</v>
      </c>
      <c r="K62" s="36">
        <f t="shared" si="4"/>
        <v>2700</v>
      </c>
      <c r="L62" s="614"/>
    </row>
    <row r="63" spans="1:12" s="19" customFormat="1" ht="15.75" customHeight="1" x14ac:dyDescent="0.2">
      <c r="A63" s="613"/>
      <c r="B63" s="32">
        <v>10</v>
      </c>
      <c r="C63" s="67" t="s">
        <v>120</v>
      </c>
      <c r="D63" s="66">
        <v>190047591</v>
      </c>
      <c r="E63" s="36">
        <v>0</v>
      </c>
      <c r="F63" s="36">
        <v>0</v>
      </c>
      <c r="G63" s="36">
        <v>0</v>
      </c>
      <c r="H63" s="36">
        <v>500</v>
      </c>
      <c r="I63" s="36">
        <v>800</v>
      </c>
      <c r="J63" s="111">
        <v>0</v>
      </c>
      <c r="K63" s="36">
        <f t="shared" si="4"/>
        <v>1300</v>
      </c>
      <c r="L63" s="614"/>
    </row>
    <row r="64" spans="1:12" s="19" customFormat="1" ht="15.75" customHeight="1" x14ac:dyDescent="0.2">
      <c r="A64" s="613"/>
      <c r="B64" s="32">
        <v>11</v>
      </c>
      <c r="C64" s="9" t="s">
        <v>143</v>
      </c>
      <c r="D64" s="66">
        <v>302846272</v>
      </c>
      <c r="E64" s="36">
        <v>0</v>
      </c>
      <c r="F64" s="36">
        <v>0</v>
      </c>
      <c r="G64" s="36">
        <v>0</v>
      </c>
      <c r="H64" s="36">
        <v>500</v>
      </c>
      <c r="I64" s="36">
        <v>0</v>
      </c>
      <c r="J64" s="111">
        <v>0</v>
      </c>
      <c r="K64" s="36">
        <f t="shared" si="4"/>
        <v>500</v>
      </c>
      <c r="L64" s="614"/>
    </row>
    <row r="65" spans="1:12" s="19" customFormat="1" ht="15.75" customHeight="1" x14ac:dyDescent="0.2">
      <c r="A65" s="613"/>
      <c r="B65" s="32">
        <v>12</v>
      </c>
      <c r="C65" s="67" t="s">
        <v>172</v>
      </c>
      <c r="D65" s="66">
        <v>190047449</v>
      </c>
      <c r="E65" s="36">
        <v>0</v>
      </c>
      <c r="F65" s="36">
        <v>0</v>
      </c>
      <c r="G65" s="36">
        <v>0</v>
      </c>
      <c r="H65" s="36">
        <v>2720</v>
      </c>
      <c r="I65" s="36">
        <v>1300</v>
      </c>
      <c r="J65" s="111">
        <v>0</v>
      </c>
      <c r="K65" s="36">
        <f t="shared" si="4"/>
        <v>4020</v>
      </c>
      <c r="L65" s="614"/>
    </row>
    <row r="66" spans="1:12" s="19" customFormat="1" ht="15.75" customHeight="1" x14ac:dyDescent="0.2">
      <c r="A66" s="613"/>
      <c r="B66" s="32">
        <v>13</v>
      </c>
      <c r="C66" s="67" t="s">
        <v>173</v>
      </c>
      <c r="D66" s="66">
        <v>302895974</v>
      </c>
      <c r="E66" s="36">
        <v>0</v>
      </c>
      <c r="F66" s="36">
        <v>0</v>
      </c>
      <c r="G66" s="36">
        <v>0</v>
      </c>
      <c r="H66" s="36">
        <v>1240</v>
      </c>
      <c r="I66" s="36">
        <v>900</v>
      </c>
      <c r="J66" s="111">
        <v>0</v>
      </c>
      <c r="K66" s="36">
        <f t="shared" si="4"/>
        <v>2140</v>
      </c>
      <c r="L66" s="614"/>
    </row>
    <row r="67" spans="1:12" s="19" customFormat="1" ht="15.75" customHeight="1" x14ac:dyDescent="0.2">
      <c r="A67" s="613"/>
      <c r="B67" s="32">
        <v>14</v>
      </c>
      <c r="C67" s="67" t="s">
        <v>174</v>
      </c>
      <c r="D67" s="66">
        <v>154322760</v>
      </c>
      <c r="E67" s="36">
        <v>0</v>
      </c>
      <c r="F67" s="36">
        <v>0</v>
      </c>
      <c r="G67" s="36">
        <v>0</v>
      </c>
      <c r="H67" s="36">
        <v>780</v>
      </c>
      <c r="I67" s="36">
        <v>800</v>
      </c>
      <c r="J67" s="111">
        <v>0</v>
      </c>
      <c r="K67" s="36">
        <f t="shared" si="4"/>
        <v>1580</v>
      </c>
      <c r="L67" s="614"/>
    </row>
    <row r="68" spans="1:12" s="19" customFormat="1" ht="15.75" customHeight="1" x14ac:dyDescent="0.2">
      <c r="A68" s="613"/>
      <c r="B68" s="32">
        <v>15</v>
      </c>
      <c r="C68" s="329" t="s">
        <v>163</v>
      </c>
      <c r="D68" s="330">
        <v>190048540</v>
      </c>
      <c r="E68" s="81">
        <v>0</v>
      </c>
      <c r="F68" s="81">
        <v>0</v>
      </c>
      <c r="G68" s="81">
        <v>0</v>
      </c>
      <c r="H68" s="81">
        <v>500</v>
      </c>
      <c r="I68" s="81">
        <v>500</v>
      </c>
      <c r="J68" s="115">
        <v>0</v>
      </c>
      <c r="K68" s="36">
        <f t="shared" si="4"/>
        <v>1000</v>
      </c>
      <c r="L68" s="614"/>
    </row>
    <row r="69" spans="1:12" s="19" customFormat="1" ht="15.75" customHeight="1" x14ac:dyDescent="0.2">
      <c r="A69" s="613"/>
      <c r="B69" s="328">
        <v>16</v>
      </c>
      <c r="C69" s="331" t="s">
        <v>85</v>
      </c>
      <c r="D69" s="43">
        <v>301911703</v>
      </c>
      <c r="E69" s="82">
        <v>0</v>
      </c>
      <c r="F69" s="82">
        <v>0</v>
      </c>
      <c r="G69" s="82">
        <v>0</v>
      </c>
      <c r="H69" s="82">
        <v>0</v>
      </c>
      <c r="I69" s="82">
        <v>0</v>
      </c>
      <c r="J69" s="20">
        <v>2900</v>
      </c>
      <c r="K69" s="36">
        <f t="shared" si="4"/>
        <v>2900</v>
      </c>
      <c r="L69" s="614"/>
    </row>
    <row r="70" spans="1:12" s="19" customFormat="1" ht="15.75" customHeight="1" x14ac:dyDescent="0.2">
      <c r="A70" s="613"/>
      <c r="B70" s="328">
        <v>17</v>
      </c>
      <c r="C70" s="331" t="s">
        <v>130</v>
      </c>
      <c r="D70" s="42">
        <v>190046913</v>
      </c>
      <c r="E70" s="82">
        <v>0</v>
      </c>
      <c r="F70" s="82">
        <v>0</v>
      </c>
      <c r="G70" s="82">
        <v>0</v>
      </c>
      <c r="H70" s="82">
        <v>0</v>
      </c>
      <c r="I70" s="82">
        <v>0</v>
      </c>
      <c r="J70" s="20">
        <v>2150</v>
      </c>
      <c r="K70" s="36">
        <f t="shared" si="4"/>
        <v>2150</v>
      </c>
      <c r="L70" s="614"/>
    </row>
    <row r="71" spans="1:12" s="19" customFormat="1" ht="15.75" customHeight="1" x14ac:dyDescent="0.2">
      <c r="A71" s="615"/>
      <c r="B71" s="328">
        <v>18</v>
      </c>
      <c r="C71" s="331" t="s">
        <v>347</v>
      </c>
      <c r="D71" s="40">
        <v>305444268</v>
      </c>
      <c r="E71" s="82">
        <v>0</v>
      </c>
      <c r="F71" s="82">
        <v>0</v>
      </c>
      <c r="G71" s="82">
        <v>0</v>
      </c>
      <c r="H71" s="82">
        <v>0</v>
      </c>
      <c r="I71" s="82">
        <v>0</v>
      </c>
      <c r="J71" s="20">
        <v>750</v>
      </c>
      <c r="K71" s="36">
        <f t="shared" si="4"/>
        <v>750</v>
      </c>
      <c r="L71" s="616"/>
    </row>
    <row r="72" spans="1:12" s="19" customFormat="1" ht="15.75" customHeight="1" x14ac:dyDescent="0.25">
      <c r="A72" s="617"/>
      <c r="B72" s="78"/>
      <c r="C72" s="170" t="s">
        <v>19</v>
      </c>
      <c r="D72" s="168"/>
      <c r="E72" s="171">
        <f>E54+E55+E56+E57+E58+E59+E60+E61+E62+E63+E64+E65+E66+E67+E68</f>
        <v>0</v>
      </c>
      <c r="F72" s="171">
        <f t="shared" ref="F72:G72" si="5">F54+F55+F56+F57+F58+F59+F60+F61+F62+F63+F64+F65+F66+F67+F68</f>
        <v>5000</v>
      </c>
      <c r="G72" s="171">
        <f t="shared" si="5"/>
        <v>4260</v>
      </c>
      <c r="H72" s="171">
        <f>SUM(H54:H71)</f>
        <v>15000</v>
      </c>
      <c r="I72" s="171">
        <f>SUM(I54:I71)</f>
        <v>10000</v>
      </c>
      <c r="J72" s="171">
        <f>SUM(J54:J71)</f>
        <v>10000</v>
      </c>
      <c r="K72" s="172">
        <f>SUM(K54:K71)</f>
        <v>44260</v>
      </c>
      <c r="L72" s="605"/>
    </row>
    <row r="73" spans="1:12" s="19" customFormat="1" ht="31.9" customHeight="1" x14ac:dyDescent="0.25">
      <c r="A73" s="595" t="s">
        <v>14</v>
      </c>
      <c r="B73" s="94" t="s">
        <v>367</v>
      </c>
      <c r="C73" s="236" t="s">
        <v>175</v>
      </c>
      <c r="D73" s="85"/>
      <c r="E73" s="86"/>
      <c r="F73" s="87"/>
      <c r="G73" s="88"/>
      <c r="H73" s="88"/>
      <c r="I73" s="88"/>
      <c r="J73" s="88"/>
      <c r="K73" s="88"/>
      <c r="L73" s="596" t="s">
        <v>413</v>
      </c>
    </row>
    <row r="74" spans="1:12" s="19" customFormat="1" ht="15.75" customHeight="1" x14ac:dyDescent="0.2">
      <c r="A74" s="611" t="s">
        <v>232</v>
      </c>
      <c r="B74" s="32">
        <v>1</v>
      </c>
      <c r="C74" s="67" t="s">
        <v>24</v>
      </c>
      <c r="D74" s="66">
        <v>300618195</v>
      </c>
      <c r="E74" s="82">
        <v>1734</v>
      </c>
      <c r="F74" s="72">
        <v>0</v>
      </c>
      <c r="G74" s="36">
        <v>0</v>
      </c>
      <c r="H74" s="36">
        <v>0</v>
      </c>
      <c r="I74" s="36">
        <v>0</v>
      </c>
      <c r="J74" s="404">
        <v>0</v>
      </c>
      <c r="K74" s="36">
        <f>E74+F74+G74+H74+I74+J74</f>
        <v>1734</v>
      </c>
      <c r="L74" s="618" t="s">
        <v>228</v>
      </c>
    </row>
    <row r="75" spans="1:12" s="19" customFormat="1" ht="15.75" customHeight="1" x14ac:dyDescent="0.2">
      <c r="A75" s="613"/>
      <c r="B75" s="32">
        <v>2</v>
      </c>
      <c r="C75" s="9" t="s">
        <v>141</v>
      </c>
      <c r="D75" s="66">
        <v>191538141</v>
      </c>
      <c r="E75" s="82">
        <v>248</v>
      </c>
      <c r="F75" s="72">
        <v>150</v>
      </c>
      <c r="G75" s="36">
        <v>0</v>
      </c>
      <c r="H75" s="36">
        <v>0</v>
      </c>
      <c r="I75" s="36">
        <v>0</v>
      </c>
      <c r="J75" s="404">
        <v>0</v>
      </c>
      <c r="K75" s="322">
        <f t="shared" ref="K75:K92" si="6">E75+F75+G75+H75+I75+J75</f>
        <v>398</v>
      </c>
      <c r="L75" s="524"/>
    </row>
    <row r="76" spans="1:12" s="19" customFormat="1" ht="15.75" customHeight="1" x14ac:dyDescent="0.2">
      <c r="A76" s="613"/>
      <c r="B76" s="32">
        <v>3</v>
      </c>
      <c r="C76" s="67" t="s">
        <v>47</v>
      </c>
      <c r="D76" s="66">
        <v>302665941</v>
      </c>
      <c r="E76" s="82">
        <v>413</v>
      </c>
      <c r="F76" s="72">
        <v>300</v>
      </c>
      <c r="G76" s="36">
        <v>1037.5999999999999</v>
      </c>
      <c r="H76" s="36">
        <v>0</v>
      </c>
      <c r="I76" s="36">
        <v>0</v>
      </c>
      <c r="J76" s="404">
        <v>0</v>
      </c>
      <c r="K76" s="322">
        <f t="shared" si="6"/>
        <v>1750.6</v>
      </c>
      <c r="L76" s="525"/>
    </row>
    <row r="77" spans="1:12" s="19" customFormat="1" ht="15.75" customHeight="1" x14ac:dyDescent="0.2">
      <c r="A77" s="613"/>
      <c r="B77" s="32">
        <v>4</v>
      </c>
      <c r="C77" s="67" t="s">
        <v>176</v>
      </c>
      <c r="D77" s="66">
        <v>303015010</v>
      </c>
      <c r="E77" s="82">
        <v>1032</v>
      </c>
      <c r="F77" s="72">
        <v>698</v>
      </c>
      <c r="G77" s="36">
        <v>1053.22</v>
      </c>
      <c r="H77" s="36">
        <v>0</v>
      </c>
      <c r="I77" s="36">
        <v>0</v>
      </c>
      <c r="J77" s="404">
        <v>0</v>
      </c>
      <c r="K77" s="322">
        <f t="shared" si="6"/>
        <v>2783.2200000000003</v>
      </c>
      <c r="L77" s="525"/>
    </row>
    <row r="78" spans="1:12" s="19" customFormat="1" ht="15.75" customHeight="1" x14ac:dyDescent="0.2">
      <c r="A78" s="613"/>
      <c r="B78" s="32">
        <v>5</v>
      </c>
      <c r="C78" s="67" t="s">
        <v>177</v>
      </c>
      <c r="D78" s="66">
        <v>190078494</v>
      </c>
      <c r="E78" s="82">
        <v>2312</v>
      </c>
      <c r="F78" s="72">
        <v>1212</v>
      </c>
      <c r="G78" s="36">
        <v>2594</v>
      </c>
      <c r="H78" s="36">
        <v>0</v>
      </c>
      <c r="I78" s="36">
        <v>0</v>
      </c>
      <c r="J78" s="404">
        <v>0</v>
      </c>
      <c r="K78" s="322">
        <f t="shared" si="6"/>
        <v>6118</v>
      </c>
      <c r="L78" s="525"/>
    </row>
    <row r="79" spans="1:12" s="19" customFormat="1" ht="15.75" customHeight="1" x14ac:dyDescent="0.2">
      <c r="A79" s="613"/>
      <c r="B79" s="32">
        <v>6</v>
      </c>
      <c r="C79" s="9" t="s">
        <v>145</v>
      </c>
      <c r="D79" s="66">
        <v>193325850</v>
      </c>
      <c r="E79" s="82">
        <v>1900</v>
      </c>
      <c r="F79" s="72">
        <v>898</v>
      </c>
      <c r="G79" s="36">
        <v>5430.1</v>
      </c>
      <c r="H79" s="36">
        <v>0</v>
      </c>
      <c r="I79" s="36">
        <v>0</v>
      </c>
      <c r="J79" s="404">
        <v>0</v>
      </c>
      <c r="K79" s="322">
        <f t="shared" si="6"/>
        <v>8228.1</v>
      </c>
      <c r="L79" s="525"/>
    </row>
    <row r="80" spans="1:12" s="19" customFormat="1" ht="15.75" customHeight="1" x14ac:dyDescent="0.2">
      <c r="A80" s="613"/>
      <c r="B80" s="32">
        <v>7</v>
      </c>
      <c r="C80" s="9" t="s">
        <v>135</v>
      </c>
      <c r="D80" s="66">
        <v>254319060</v>
      </c>
      <c r="E80" s="82">
        <v>6235</v>
      </c>
      <c r="F80" s="72">
        <v>3194</v>
      </c>
      <c r="G80" s="36">
        <v>11929.68</v>
      </c>
      <c r="H80" s="36">
        <v>0</v>
      </c>
      <c r="I80" s="36">
        <v>0</v>
      </c>
      <c r="J80" s="404">
        <v>0</v>
      </c>
      <c r="K80" s="322">
        <f t="shared" si="6"/>
        <v>21358.68</v>
      </c>
      <c r="L80" s="525"/>
    </row>
    <row r="81" spans="1:12" s="19" customFormat="1" ht="15.75" customHeight="1" x14ac:dyDescent="0.2">
      <c r="A81" s="613"/>
      <c r="B81" s="32">
        <v>8</v>
      </c>
      <c r="C81" s="67" t="s">
        <v>23</v>
      </c>
      <c r="D81" s="66">
        <v>191907421</v>
      </c>
      <c r="E81" s="82">
        <v>289</v>
      </c>
      <c r="F81" s="72">
        <v>0</v>
      </c>
      <c r="G81" s="36">
        <v>0</v>
      </c>
      <c r="H81" s="36">
        <v>0</v>
      </c>
      <c r="I81" s="36">
        <v>0</v>
      </c>
      <c r="J81" s="404">
        <v>0</v>
      </c>
      <c r="K81" s="322">
        <f t="shared" si="6"/>
        <v>289</v>
      </c>
      <c r="L81" s="525"/>
    </row>
    <row r="82" spans="1:12" s="19" customFormat="1" ht="15.75" customHeight="1" x14ac:dyDescent="0.2">
      <c r="A82" s="613"/>
      <c r="B82" s="32">
        <v>9</v>
      </c>
      <c r="C82" s="67" t="s">
        <v>178</v>
      </c>
      <c r="D82" s="66">
        <v>303652854</v>
      </c>
      <c r="E82" s="82">
        <v>454</v>
      </c>
      <c r="F82" s="72">
        <v>0</v>
      </c>
      <c r="G82" s="36">
        <v>0</v>
      </c>
      <c r="H82" s="36">
        <v>0</v>
      </c>
      <c r="I82" s="36">
        <v>0</v>
      </c>
      <c r="J82" s="404">
        <v>0</v>
      </c>
      <c r="K82" s="322">
        <f t="shared" si="6"/>
        <v>454</v>
      </c>
      <c r="L82" s="525"/>
    </row>
    <row r="83" spans="1:12" s="19" customFormat="1" ht="15.75" customHeight="1" x14ac:dyDescent="0.2">
      <c r="A83" s="613"/>
      <c r="B83" s="32">
        <v>10</v>
      </c>
      <c r="C83" s="9" t="s">
        <v>139</v>
      </c>
      <c r="D83" s="66">
        <v>154281484</v>
      </c>
      <c r="E83" s="82">
        <v>4914</v>
      </c>
      <c r="F83" s="72">
        <v>2516</v>
      </c>
      <c r="G83" s="36">
        <v>7782</v>
      </c>
      <c r="H83" s="36">
        <v>0</v>
      </c>
      <c r="I83" s="36">
        <v>0</v>
      </c>
      <c r="J83" s="404">
        <v>0</v>
      </c>
      <c r="K83" s="322">
        <f t="shared" si="6"/>
        <v>15212</v>
      </c>
      <c r="L83" s="525"/>
    </row>
    <row r="84" spans="1:12" s="19" customFormat="1" ht="15.75" customHeight="1" x14ac:dyDescent="0.2">
      <c r="A84" s="613"/>
      <c r="B84" s="32">
        <v>11</v>
      </c>
      <c r="C84" s="9" t="s">
        <v>157</v>
      </c>
      <c r="D84" s="66">
        <v>303441490</v>
      </c>
      <c r="E84" s="82">
        <v>1734</v>
      </c>
      <c r="F84" s="72">
        <v>1164</v>
      </c>
      <c r="G84" s="36">
        <v>3147.44</v>
      </c>
      <c r="H84" s="36">
        <v>0</v>
      </c>
      <c r="I84" s="36">
        <v>0</v>
      </c>
      <c r="J84" s="404">
        <v>0</v>
      </c>
      <c r="K84" s="322">
        <f t="shared" si="6"/>
        <v>6045.4400000000005</v>
      </c>
      <c r="L84" s="525"/>
    </row>
    <row r="85" spans="1:12" s="19" customFormat="1" ht="15.75" customHeight="1" x14ac:dyDescent="0.2">
      <c r="A85" s="613"/>
      <c r="B85" s="32">
        <v>12</v>
      </c>
      <c r="C85" s="67" t="s">
        <v>22</v>
      </c>
      <c r="D85" s="66">
        <v>191691799</v>
      </c>
      <c r="E85" s="82">
        <v>1156</v>
      </c>
      <c r="F85" s="72">
        <v>1426</v>
      </c>
      <c r="G85" s="36">
        <v>6812.5</v>
      </c>
      <c r="H85" s="36">
        <v>0</v>
      </c>
      <c r="I85" s="36">
        <v>0</v>
      </c>
      <c r="J85" s="404">
        <v>0</v>
      </c>
      <c r="K85" s="322">
        <f t="shared" si="6"/>
        <v>9394.5</v>
      </c>
      <c r="L85" s="525"/>
    </row>
    <row r="86" spans="1:12" s="19" customFormat="1" ht="15.75" customHeight="1" x14ac:dyDescent="0.2">
      <c r="A86" s="613"/>
      <c r="B86" s="32">
        <v>13</v>
      </c>
      <c r="C86" s="67" t="s">
        <v>179</v>
      </c>
      <c r="D86" s="91" t="s">
        <v>227</v>
      </c>
      <c r="E86" s="82">
        <v>496</v>
      </c>
      <c r="F86" s="72">
        <v>860</v>
      </c>
      <c r="G86" s="36">
        <v>2548.84</v>
      </c>
      <c r="H86" s="36">
        <v>0</v>
      </c>
      <c r="I86" s="36">
        <v>0</v>
      </c>
      <c r="J86" s="404">
        <v>0</v>
      </c>
      <c r="K86" s="322">
        <f t="shared" si="6"/>
        <v>3904.84</v>
      </c>
      <c r="L86" s="525"/>
    </row>
    <row r="87" spans="1:12" s="19" customFormat="1" ht="15.75" customHeight="1" x14ac:dyDescent="0.2">
      <c r="A87" s="613"/>
      <c r="B87" s="32">
        <v>14</v>
      </c>
      <c r="C87" s="67" t="s">
        <v>180</v>
      </c>
      <c r="D87" s="91" t="s">
        <v>227</v>
      </c>
      <c r="E87" s="82">
        <v>1033</v>
      </c>
      <c r="F87" s="72">
        <v>2100</v>
      </c>
      <c r="G87" s="36">
        <v>6329.38</v>
      </c>
      <c r="H87" s="36">
        <v>0</v>
      </c>
      <c r="I87" s="36">
        <v>0</v>
      </c>
      <c r="J87" s="404">
        <v>0</v>
      </c>
      <c r="K87" s="322">
        <f t="shared" si="6"/>
        <v>9462.380000000001</v>
      </c>
      <c r="L87" s="525"/>
    </row>
    <row r="88" spans="1:12" s="19" customFormat="1" ht="15.75" customHeight="1" x14ac:dyDescent="0.2">
      <c r="A88" s="613"/>
      <c r="B88" s="32">
        <v>15</v>
      </c>
      <c r="C88" s="67" t="s">
        <v>181</v>
      </c>
      <c r="D88" s="91" t="s">
        <v>227</v>
      </c>
      <c r="E88" s="82">
        <v>413</v>
      </c>
      <c r="F88" s="72">
        <v>0</v>
      </c>
      <c r="G88" s="36">
        <v>0</v>
      </c>
      <c r="H88" s="36">
        <v>0</v>
      </c>
      <c r="I88" s="36">
        <v>0</v>
      </c>
      <c r="J88" s="404">
        <v>0</v>
      </c>
      <c r="K88" s="322">
        <f t="shared" si="6"/>
        <v>413</v>
      </c>
      <c r="L88" s="525"/>
    </row>
    <row r="89" spans="1:12" s="19" customFormat="1" ht="15.75" customHeight="1" x14ac:dyDescent="0.2">
      <c r="A89" s="613"/>
      <c r="B89" s="32">
        <v>16</v>
      </c>
      <c r="C89" s="67" t="s">
        <v>182</v>
      </c>
      <c r="D89" s="91" t="s">
        <v>227</v>
      </c>
      <c r="E89" s="82">
        <v>454</v>
      </c>
      <c r="F89" s="72">
        <v>0</v>
      </c>
      <c r="G89" s="36">
        <v>0</v>
      </c>
      <c r="H89" s="36">
        <v>0</v>
      </c>
      <c r="I89" s="36">
        <v>0</v>
      </c>
      <c r="J89" s="404">
        <v>0</v>
      </c>
      <c r="K89" s="322">
        <f t="shared" si="6"/>
        <v>454</v>
      </c>
      <c r="L89" s="525"/>
    </row>
    <row r="90" spans="1:12" s="19" customFormat="1" ht="15.75" customHeight="1" x14ac:dyDescent="0.2">
      <c r="A90" s="613"/>
      <c r="B90" s="32">
        <v>17</v>
      </c>
      <c r="C90" s="67" t="s">
        <v>183</v>
      </c>
      <c r="D90" s="91" t="s">
        <v>227</v>
      </c>
      <c r="E90" s="82">
        <v>0</v>
      </c>
      <c r="F90" s="72">
        <v>570</v>
      </c>
      <c r="G90" s="36">
        <v>2075.1999999999998</v>
      </c>
      <c r="H90" s="36">
        <v>0</v>
      </c>
      <c r="I90" s="36">
        <v>0</v>
      </c>
      <c r="J90" s="404">
        <v>0</v>
      </c>
      <c r="K90" s="322">
        <f t="shared" si="6"/>
        <v>2645.2</v>
      </c>
      <c r="L90" s="525"/>
    </row>
    <row r="91" spans="1:12" s="19" customFormat="1" ht="15.75" customHeight="1" x14ac:dyDescent="0.2">
      <c r="A91" s="613"/>
      <c r="B91" s="32">
        <v>18</v>
      </c>
      <c r="C91" s="67" t="s">
        <v>184</v>
      </c>
      <c r="D91" s="91" t="s">
        <v>227</v>
      </c>
      <c r="E91" s="82">
        <v>0</v>
      </c>
      <c r="F91" s="72">
        <v>0</v>
      </c>
      <c r="G91" s="36">
        <v>1923.07</v>
      </c>
      <c r="H91" s="36">
        <v>0</v>
      </c>
      <c r="I91" s="36">
        <v>0</v>
      </c>
      <c r="J91" s="404">
        <v>0</v>
      </c>
      <c r="K91" s="322">
        <f t="shared" si="6"/>
        <v>1923.07</v>
      </c>
      <c r="L91" s="525"/>
    </row>
    <row r="92" spans="1:12" s="19" customFormat="1" ht="15.75" customHeight="1" x14ac:dyDescent="0.2">
      <c r="A92" s="615"/>
      <c r="B92" s="32">
        <v>19</v>
      </c>
      <c r="C92" s="67" t="s">
        <v>185</v>
      </c>
      <c r="D92" s="66">
        <v>304164740</v>
      </c>
      <c r="E92" s="82">
        <v>0</v>
      </c>
      <c r="F92" s="72">
        <v>0</v>
      </c>
      <c r="G92" s="36">
        <v>688.11</v>
      </c>
      <c r="H92" s="36">
        <v>0</v>
      </c>
      <c r="I92" s="36">
        <v>0</v>
      </c>
      <c r="J92" s="404">
        <v>0</v>
      </c>
      <c r="K92" s="322">
        <f t="shared" si="6"/>
        <v>688.11</v>
      </c>
      <c r="L92" s="526"/>
    </row>
    <row r="93" spans="1:12" s="19" customFormat="1" ht="15.75" customHeight="1" x14ac:dyDescent="0.25">
      <c r="A93" s="617"/>
      <c r="B93" s="79"/>
      <c r="C93" s="68" t="s">
        <v>19</v>
      </c>
      <c r="D93" s="173"/>
      <c r="E93" s="21">
        <f>E74+E75+E76+E77+E78+E79+E80+E81+E82+E83+E84+E85+E86+E87+E88+E89+E90+E91+E92</f>
        <v>24817</v>
      </c>
      <c r="F93" s="21">
        <f t="shared" ref="F93:J93" si="7">F74+F75+F76+F77+F78+F79+F80+F81+F82+F83+F84+F85+F86+F87+F88+F89+F90+F91+F92</f>
        <v>15088</v>
      </c>
      <c r="G93" s="21">
        <f t="shared" si="7"/>
        <v>53351.14</v>
      </c>
      <c r="H93" s="21">
        <f t="shared" si="7"/>
        <v>0</v>
      </c>
      <c r="I93" s="21">
        <f t="shared" si="7"/>
        <v>0</v>
      </c>
      <c r="J93" s="21">
        <f t="shared" si="7"/>
        <v>0</v>
      </c>
      <c r="K93" s="172">
        <f>SUM(K74:K92)</f>
        <v>93256.140000000014</v>
      </c>
      <c r="L93" s="604"/>
    </row>
    <row r="94" spans="1:12" s="19" customFormat="1" ht="28.15" customHeight="1" x14ac:dyDescent="0.25">
      <c r="A94" s="595" t="s">
        <v>14</v>
      </c>
      <c r="B94" s="94" t="s">
        <v>368</v>
      </c>
      <c r="C94" s="236" t="s">
        <v>186</v>
      </c>
      <c r="D94" s="85"/>
      <c r="E94" s="86"/>
      <c r="F94" s="87"/>
      <c r="G94" s="88"/>
      <c r="H94" s="88"/>
      <c r="I94" s="88"/>
      <c r="J94" s="88"/>
      <c r="K94" s="88"/>
      <c r="L94" s="596" t="s">
        <v>414</v>
      </c>
    </row>
    <row r="95" spans="1:12" s="19" customFormat="1" ht="36" customHeight="1" x14ac:dyDescent="0.2">
      <c r="A95" s="619" t="s">
        <v>232</v>
      </c>
      <c r="B95" s="32" t="s">
        <v>191</v>
      </c>
      <c r="C95" s="9" t="s">
        <v>127</v>
      </c>
      <c r="D95" s="35">
        <v>300040745</v>
      </c>
      <c r="E95" s="82">
        <v>0</v>
      </c>
      <c r="F95" s="72">
        <v>0</v>
      </c>
      <c r="G95" s="36">
        <v>2000</v>
      </c>
      <c r="H95" s="36">
        <v>2000</v>
      </c>
      <c r="I95" s="36">
        <v>2000</v>
      </c>
      <c r="J95" s="36">
        <v>2000</v>
      </c>
      <c r="K95" s="36">
        <f>E95+F95+G95+H95+I95+J95</f>
        <v>8000</v>
      </c>
      <c r="L95" s="598"/>
    </row>
    <row r="96" spans="1:12" s="19" customFormat="1" ht="15.75" customHeight="1" x14ac:dyDescent="0.25">
      <c r="A96" s="620"/>
      <c r="B96" s="238"/>
      <c r="C96" s="239" t="s">
        <v>19</v>
      </c>
      <c r="D96" s="237"/>
      <c r="E96" s="621">
        <f t="shared" ref="E96:J96" si="8">SUM(E95)</f>
        <v>0</v>
      </c>
      <c r="F96" s="621">
        <f t="shared" si="8"/>
        <v>0</v>
      </c>
      <c r="G96" s="621">
        <f t="shared" si="8"/>
        <v>2000</v>
      </c>
      <c r="H96" s="621">
        <f t="shared" si="8"/>
        <v>2000</v>
      </c>
      <c r="I96" s="621">
        <f t="shared" si="8"/>
        <v>2000</v>
      </c>
      <c r="J96" s="621">
        <f t="shared" si="8"/>
        <v>2000</v>
      </c>
      <c r="K96" s="240">
        <f>E96+F96+G96+H96+I96+J96</f>
        <v>8000</v>
      </c>
      <c r="L96" s="622"/>
    </row>
    <row r="97" spans="1:12" s="205" customFormat="1" ht="12.6" customHeight="1" x14ac:dyDescent="0.2">
      <c r="A97" s="541" t="s">
        <v>283</v>
      </c>
      <c r="B97" s="530" t="s">
        <v>11</v>
      </c>
      <c r="C97" s="549" t="s">
        <v>21</v>
      </c>
      <c r="D97" s="530" t="s">
        <v>12</v>
      </c>
      <c r="E97" s="530" t="s">
        <v>3</v>
      </c>
      <c r="F97" s="530" t="s">
        <v>4</v>
      </c>
      <c r="G97" s="530" t="s">
        <v>5</v>
      </c>
      <c r="H97" s="530" t="s">
        <v>187</v>
      </c>
      <c r="I97" s="530" t="s">
        <v>189</v>
      </c>
      <c r="J97" s="530" t="s">
        <v>190</v>
      </c>
      <c r="K97" s="530" t="s">
        <v>110</v>
      </c>
      <c r="L97" s="523" t="s">
        <v>13</v>
      </c>
    </row>
    <row r="98" spans="1:12" s="19" customFormat="1" ht="30" customHeight="1" x14ac:dyDescent="0.2">
      <c r="A98" s="541"/>
      <c r="B98" s="530"/>
      <c r="C98" s="549"/>
      <c r="D98" s="530"/>
      <c r="E98" s="530"/>
      <c r="F98" s="530"/>
      <c r="G98" s="530"/>
      <c r="H98" s="530"/>
      <c r="I98" s="530"/>
      <c r="J98" s="530"/>
      <c r="K98" s="530"/>
      <c r="L98" s="523"/>
    </row>
    <row r="99" spans="1:12" ht="30.6" customHeight="1" x14ac:dyDescent="0.25">
      <c r="A99" s="595" t="s">
        <v>14</v>
      </c>
      <c r="B99" s="372" t="s">
        <v>369</v>
      </c>
      <c r="C99" s="242" t="s">
        <v>100</v>
      </c>
      <c r="D99" s="147"/>
      <c r="E99" s="148"/>
      <c r="F99" s="148"/>
      <c r="G99" s="148"/>
      <c r="H99" s="148"/>
      <c r="I99" s="148"/>
      <c r="J99" s="148"/>
      <c r="K99" s="148"/>
      <c r="L99" s="623" t="s">
        <v>415</v>
      </c>
    </row>
    <row r="100" spans="1:12" s="19" customFormat="1" ht="15.75" customHeight="1" x14ac:dyDescent="0.2">
      <c r="A100" s="624" t="s">
        <v>232</v>
      </c>
      <c r="B100" s="46">
        <v>1</v>
      </c>
      <c r="C100" s="45" t="s">
        <v>102</v>
      </c>
      <c r="D100" s="43">
        <v>302846272</v>
      </c>
      <c r="E100" s="48">
        <v>1300</v>
      </c>
      <c r="F100" s="49">
        <v>0</v>
      </c>
      <c r="G100" s="48">
        <v>810</v>
      </c>
      <c r="H100" s="49">
        <v>0</v>
      </c>
      <c r="I100" s="49">
        <v>0</v>
      </c>
      <c r="J100" s="49">
        <v>0</v>
      </c>
      <c r="K100" s="49">
        <f>E100+F100+G100+H100+I100+J100</f>
        <v>2110</v>
      </c>
      <c r="L100" s="598" t="s">
        <v>229</v>
      </c>
    </row>
    <row r="101" spans="1:12" s="19" customFormat="1" ht="15.75" customHeight="1" x14ac:dyDescent="0.2">
      <c r="A101" s="625"/>
      <c r="B101" s="47">
        <v>2</v>
      </c>
      <c r="C101" s="41" t="s">
        <v>94</v>
      </c>
      <c r="D101" s="43">
        <v>154323339</v>
      </c>
      <c r="E101" s="48">
        <v>930</v>
      </c>
      <c r="F101" s="48">
        <v>2040</v>
      </c>
      <c r="G101" s="48">
        <v>1000</v>
      </c>
      <c r="H101" s="48">
        <v>1000</v>
      </c>
      <c r="I101" s="49">
        <v>0</v>
      </c>
      <c r="J101" s="49">
        <v>0</v>
      </c>
      <c r="K101" s="49">
        <f t="shared" ref="K101:K115" si="9">E101+F101+G101+H101+I101+J101</f>
        <v>4970</v>
      </c>
      <c r="L101" s="553"/>
    </row>
    <row r="102" spans="1:12" s="19" customFormat="1" ht="15.75" customHeight="1" x14ac:dyDescent="0.2">
      <c r="A102" s="625"/>
      <c r="B102" s="47">
        <v>3</v>
      </c>
      <c r="C102" s="41" t="s">
        <v>28</v>
      </c>
      <c r="D102" s="43">
        <v>300033035</v>
      </c>
      <c r="E102" s="48">
        <v>760</v>
      </c>
      <c r="F102" s="49">
        <v>0</v>
      </c>
      <c r="G102" s="49">
        <v>0</v>
      </c>
      <c r="H102" s="49">
        <v>0</v>
      </c>
      <c r="I102" s="49">
        <v>0</v>
      </c>
      <c r="J102" s="49">
        <v>0</v>
      </c>
      <c r="K102" s="49">
        <f t="shared" si="9"/>
        <v>760</v>
      </c>
      <c r="L102" s="528"/>
    </row>
    <row r="103" spans="1:12" s="19" customFormat="1" ht="15.75" customHeight="1" x14ac:dyDescent="0.2">
      <c r="A103" s="625"/>
      <c r="B103" s="47">
        <v>4</v>
      </c>
      <c r="C103" s="41" t="s">
        <v>38</v>
      </c>
      <c r="D103" s="43">
        <v>301695351</v>
      </c>
      <c r="E103" s="48">
        <v>650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f t="shared" si="9"/>
        <v>650</v>
      </c>
      <c r="L103" s="528"/>
    </row>
    <row r="104" spans="1:12" s="19" customFormat="1" ht="15.75" customHeight="1" x14ac:dyDescent="0.2">
      <c r="A104" s="625"/>
      <c r="B104" s="47">
        <v>5</v>
      </c>
      <c r="C104" s="41" t="s">
        <v>76</v>
      </c>
      <c r="D104" s="43">
        <v>300140119</v>
      </c>
      <c r="E104" s="48">
        <v>340</v>
      </c>
      <c r="F104" s="49">
        <v>0</v>
      </c>
      <c r="G104" s="48">
        <v>400</v>
      </c>
      <c r="H104" s="48">
        <v>800</v>
      </c>
      <c r="I104" s="49">
        <v>0</v>
      </c>
      <c r="J104" s="49">
        <v>0</v>
      </c>
      <c r="K104" s="49">
        <f t="shared" si="9"/>
        <v>1540</v>
      </c>
      <c r="L104" s="528"/>
    </row>
    <row r="105" spans="1:12" s="19" customFormat="1" ht="15.75" customHeight="1" x14ac:dyDescent="0.2">
      <c r="A105" s="625"/>
      <c r="B105" s="47">
        <v>6</v>
      </c>
      <c r="C105" s="41" t="s">
        <v>103</v>
      </c>
      <c r="D105" s="43">
        <v>191926546</v>
      </c>
      <c r="E105" s="48">
        <v>320</v>
      </c>
      <c r="F105" s="49">
        <v>0</v>
      </c>
      <c r="G105" s="49">
        <v>0</v>
      </c>
      <c r="H105" s="49">
        <v>0</v>
      </c>
      <c r="I105" s="49">
        <v>0</v>
      </c>
      <c r="J105" s="49">
        <v>0</v>
      </c>
      <c r="K105" s="49">
        <f t="shared" si="9"/>
        <v>320</v>
      </c>
      <c r="L105" s="528"/>
    </row>
    <row r="106" spans="1:12" s="19" customFormat="1" ht="13.9" customHeight="1" x14ac:dyDescent="0.2">
      <c r="A106" s="625"/>
      <c r="B106" s="47">
        <v>7</v>
      </c>
      <c r="C106" s="41" t="s">
        <v>104</v>
      </c>
      <c r="D106" s="43">
        <v>301818213</v>
      </c>
      <c r="E106" s="49">
        <v>0</v>
      </c>
      <c r="F106" s="48">
        <v>2350</v>
      </c>
      <c r="G106" s="49">
        <v>0</v>
      </c>
      <c r="H106" s="48">
        <v>1000</v>
      </c>
      <c r="I106" s="49">
        <v>0</v>
      </c>
      <c r="J106" s="49">
        <v>0</v>
      </c>
      <c r="K106" s="49">
        <f t="shared" si="9"/>
        <v>3350</v>
      </c>
      <c r="L106" s="529"/>
    </row>
    <row r="107" spans="1:12" s="19" customFormat="1" ht="30" customHeight="1" x14ac:dyDescent="0.2">
      <c r="A107" s="625"/>
      <c r="B107" s="47">
        <v>8</v>
      </c>
      <c r="C107" s="41" t="s">
        <v>105</v>
      </c>
      <c r="D107" s="43">
        <v>303441490</v>
      </c>
      <c r="E107" s="49">
        <v>0</v>
      </c>
      <c r="F107" s="48">
        <v>610</v>
      </c>
      <c r="G107" s="48">
        <v>580</v>
      </c>
      <c r="H107" s="49">
        <v>0</v>
      </c>
      <c r="I107" s="49">
        <v>0</v>
      </c>
      <c r="J107" s="49">
        <v>0</v>
      </c>
      <c r="K107" s="49">
        <f t="shared" si="9"/>
        <v>1190</v>
      </c>
      <c r="L107" s="562" t="s">
        <v>333</v>
      </c>
    </row>
    <row r="108" spans="1:12" s="19" customFormat="1" ht="15.75" customHeight="1" x14ac:dyDescent="0.2">
      <c r="A108" s="625"/>
      <c r="B108" s="47">
        <v>9</v>
      </c>
      <c r="C108" s="41" t="s">
        <v>89</v>
      </c>
      <c r="D108" s="43">
        <v>254334920</v>
      </c>
      <c r="E108" s="49">
        <v>0</v>
      </c>
      <c r="F108" s="49"/>
      <c r="G108" s="48">
        <v>840</v>
      </c>
      <c r="H108" s="48">
        <v>700</v>
      </c>
      <c r="I108" s="49">
        <v>0</v>
      </c>
      <c r="J108" s="49">
        <v>0</v>
      </c>
      <c r="K108" s="49">
        <f t="shared" si="9"/>
        <v>1540</v>
      </c>
      <c r="L108" s="527"/>
    </row>
    <row r="109" spans="1:12" s="19" customFormat="1" ht="15.75" customHeight="1" x14ac:dyDescent="0.2">
      <c r="A109" s="625"/>
      <c r="B109" s="47">
        <v>10</v>
      </c>
      <c r="C109" s="41" t="s">
        <v>35</v>
      </c>
      <c r="D109" s="43">
        <v>302846272</v>
      </c>
      <c r="E109" s="49">
        <v>0</v>
      </c>
      <c r="F109" s="49">
        <v>0</v>
      </c>
      <c r="G109" s="48">
        <v>720</v>
      </c>
      <c r="H109" s="49">
        <v>0</v>
      </c>
      <c r="I109" s="49">
        <v>0</v>
      </c>
      <c r="J109" s="49">
        <v>0</v>
      </c>
      <c r="K109" s="49">
        <f t="shared" si="9"/>
        <v>720</v>
      </c>
      <c r="L109" s="528"/>
    </row>
    <row r="110" spans="1:12" s="19" customFormat="1" ht="15.75" customHeight="1" x14ac:dyDescent="0.2">
      <c r="A110" s="625"/>
      <c r="B110" s="47">
        <v>11</v>
      </c>
      <c r="C110" s="41" t="s">
        <v>106</v>
      </c>
      <c r="D110" s="43">
        <v>304185478</v>
      </c>
      <c r="E110" s="49">
        <v>0</v>
      </c>
      <c r="F110" s="49">
        <v>0</v>
      </c>
      <c r="G110" s="48">
        <v>450</v>
      </c>
      <c r="H110" s="49">
        <v>0</v>
      </c>
      <c r="I110" s="49">
        <v>0</v>
      </c>
      <c r="J110" s="49">
        <v>0</v>
      </c>
      <c r="K110" s="49">
        <f t="shared" si="9"/>
        <v>450</v>
      </c>
      <c r="L110" s="528"/>
    </row>
    <row r="111" spans="1:12" s="19" customFormat="1" ht="15.75" customHeight="1" x14ac:dyDescent="0.2">
      <c r="A111" s="625"/>
      <c r="B111" s="47">
        <v>12</v>
      </c>
      <c r="C111" s="41" t="s">
        <v>47</v>
      </c>
      <c r="D111" s="43">
        <v>302665941</v>
      </c>
      <c r="E111" s="49">
        <v>0</v>
      </c>
      <c r="F111" s="49">
        <v>0</v>
      </c>
      <c r="G111" s="48">
        <v>200</v>
      </c>
      <c r="H111" s="48">
        <v>900</v>
      </c>
      <c r="I111" s="49">
        <v>0</v>
      </c>
      <c r="J111" s="118">
        <v>800</v>
      </c>
      <c r="K111" s="49">
        <f t="shared" si="9"/>
        <v>1900</v>
      </c>
      <c r="L111" s="529"/>
    </row>
    <row r="112" spans="1:12" s="19" customFormat="1" ht="27" customHeight="1" x14ac:dyDescent="0.2">
      <c r="A112" s="625"/>
      <c r="B112" s="47">
        <v>13</v>
      </c>
      <c r="C112" s="41" t="s">
        <v>107</v>
      </c>
      <c r="D112" s="43">
        <v>190046685</v>
      </c>
      <c r="E112" s="49">
        <v>0</v>
      </c>
      <c r="F112" s="49">
        <v>0</v>
      </c>
      <c r="G112" s="49">
        <v>0</v>
      </c>
      <c r="H112" s="48">
        <v>250</v>
      </c>
      <c r="I112" s="48">
        <v>1000</v>
      </c>
      <c r="J112" s="118">
        <v>0</v>
      </c>
      <c r="K112" s="49">
        <f t="shared" si="9"/>
        <v>1250</v>
      </c>
      <c r="L112" s="563" t="s">
        <v>342</v>
      </c>
    </row>
    <row r="113" spans="1:12" s="19" customFormat="1" ht="15.75" customHeight="1" x14ac:dyDescent="0.2">
      <c r="A113" s="625"/>
      <c r="B113" s="47">
        <v>14</v>
      </c>
      <c r="C113" s="41" t="s">
        <v>85</v>
      </c>
      <c r="D113" s="43">
        <v>301911703</v>
      </c>
      <c r="E113" s="49">
        <v>0</v>
      </c>
      <c r="F113" s="49">
        <v>0</v>
      </c>
      <c r="G113" s="49">
        <v>0</v>
      </c>
      <c r="H113" s="49">
        <v>0</v>
      </c>
      <c r="I113" s="48">
        <v>1000</v>
      </c>
      <c r="J113" s="118">
        <v>2600</v>
      </c>
      <c r="K113" s="49">
        <f t="shared" si="9"/>
        <v>3600</v>
      </c>
      <c r="L113" s="527"/>
    </row>
    <row r="114" spans="1:12" s="19" customFormat="1" ht="15.75" customHeight="1" x14ac:dyDescent="0.2">
      <c r="A114" s="625"/>
      <c r="B114" s="47">
        <v>15</v>
      </c>
      <c r="C114" s="41" t="s">
        <v>108</v>
      </c>
      <c r="D114" s="43">
        <v>302312592</v>
      </c>
      <c r="E114" s="49">
        <v>0</v>
      </c>
      <c r="F114" s="49">
        <v>0</v>
      </c>
      <c r="G114" s="49">
        <v>0</v>
      </c>
      <c r="H114" s="49">
        <v>0</v>
      </c>
      <c r="I114" s="48">
        <v>998</v>
      </c>
      <c r="J114" s="118">
        <v>600</v>
      </c>
      <c r="K114" s="49">
        <f t="shared" si="9"/>
        <v>1598</v>
      </c>
      <c r="L114" s="528"/>
    </row>
    <row r="115" spans="1:12" s="19" customFormat="1" ht="15.75" customHeight="1" x14ac:dyDescent="0.2">
      <c r="A115" s="626"/>
      <c r="B115" s="47">
        <v>16</v>
      </c>
      <c r="C115" s="41" t="s">
        <v>109</v>
      </c>
      <c r="D115" s="43">
        <v>304097708</v>
      </c>
      <c r="E115" s="49">
        <v>0</v>
      </c>
      <c r="F115" s="49">
        <v>0</v>
      </c>
      <c r="G115" s="49">
        <v>0</v>
      </c>
      <c r="H115" s="49">
        <v>0</v>
      </c>
      <c r="I115" s="48">
        <v>1000</v>
      </c>
      <c r="J115" s="118">
        <v>0</v>
      </c>
      <c r="K115" s="49">
        <f t="shared" si="9"/>
        <v>1000</v>
      </c>
      <c r="L115" s="529"/>
    </row>
    <row r="116" spans="1:12" s="19" customFormat="1" ht="15.75" customHeight="1" x14ac:dyDescent="0.25">
      <c r="A116" s="627"/>
      <c r="B116" s="628"/>
      <c r="C116" s="157" t="s">
        <v>226</v>
      </c>
      <c r="D116" s="174"/>
      <c r="E116" s="21">
        <f>E100+E101+E102+E103+E104+E105+E106+E107+E108+E109+E110+E111+E112+E113+E114+E115</f>
        <v>4300</v>
      </c>
      <c r="F116" s="21">
        <f t="shared" ref="F116:J116" si="10">F100+F101+F102+F103+F104+F105+F106+F107+F108+F109+F110+F111+F112+F113+F114+F115</f>
        <v>5000</v>
      </c>
      <c r="G116" s="21">
        <f t="shared" si="10"/>
        <v>5000</v>
      </c>
      <c r="H116" s="21">
        <f t="shared" si="10"/>
        <v>4650</v>
      </c>
      <c r="I116" s="21">
        <f t="shared" si="10"/>
        <v>3998</v>
      </c>
      <c r="J116" s="21">
        <f t="shared" si="10"/>
        <v>4000</v>
      </c>
      <c r="K116" s="21">
        <f>SUM(K100:K115)</f>
        <v>26948</v>
      </c>
      <c r="L116" s="629"/>
    </row>
    <row r="117" spans="1:12" s="19" customFormat="1" ht="28.9" customHeight="1" x14ac:dyDescent="0.25">
      <c r="A117" s="630" t="s">
        <v>14</v>
      </c>
      <c r="B117" s="244" t="s">
        <v>370</v>
      </c>
      <c r="C117" s="241" t="s">
        <v>101</v>
      </c>
      <c r="D117" s="57"/>
      <c r="E117" s="64"/>
      <c r="F117" s="64"/>
      <c r="G117" s="64"/>
      <c r="H117" s="64"/>
      <c r="I117" s="64"/>
      <c r="J117" s="325"/>
      <c r="K117" s="325"/>
      <c r="L117" s="420" t="s">
        <v>415</v>
      </c>
    </row>
    <row r="118" spans="1:12" s="19" customFormat="1" ht="15.75" customHeight="1" x14ac:dyDescent="0.2">
      <c r="A118" s="606" t="s">
        <v>232</v>
      </c>
      <c r="B118" s="50">
        <v>1</v>
      </c>
      <c r="C118" s="51" t="s">
        <v>111</v>
      </c>
      <c r="D118" s="52">
        <v>190078494</v>
      </c>
      <c r="E118" s="58">
        <v>0</v>
      </c>
      <c r="F118" s="58">
        <v>0</v>
      </c>
      <c r="G118" s="58">
        <v>0</v>
      </c>
      <c r="H118" s="59">
        <v>1500</v>
      </c>
      <c r="I118" s="59">
        <v>720</v>
      </c>
      <c r="J118" s="288">
        <v>730</v>
      </c>
      <c r="K118" s="10">
        <f>E118+F118+G118+H118+I118+J118</f>
        <v>2950</v>
      </c>
      <c r="L118" s="524"/>
    </row>
    <row r="119" spans="1:12" s="19" customFormat="1" ht="15.75" customHeight="1" x14ac:dyDescent="0.2">
      <c r="A119" s="567"/>
      <c r="B119" s="50">
        <v>2</v>
      </c>
      <c r="C119" s="51" t="s">
        <v>112</v>
      </c>
      <c r="D119" s="52">
        <v>190078494</v>
      </c>
      <c r="E119" s="58">
        <v>0</v>
      </c>
      <c r="F119" s="58">
        <v>0</v>
      </c>
      <c r="G119" s="58">
        <v>0</v>
      </c>
      <c r="H119" s="59">
        <v>1500</v>
      </c>
      <c r="I119" s="59">
        <v>650</v>
      </c>
      <c r="J119" s="288">
        <v>0</v>
      </c>
      <c r="K119" s="10">
        <f t="shared" ref="K119:K121" si="11">E119+F119+G119+H119+I119+J119</f>
        <v>2150</v>
      </c>
      <c r="L119" s="525"/>
    </row>
    <row r="120" spans="1:12" s="19" customFormat="1" ht="15.75" customHeight="1" x14ac:dyDescent="0.2">
      <c r="A120" s="567"/>
      <c r="B120" s="50">
        <v>3</v>
      </c>
      <c r="C120" s="51" t="s">
        <v>113</v>
      </c>
      <c r="D120" s="52">
        <v>190049980</v>
      </c>
      <c r="E120" s="58">
        <v>0</v>
      </c>
      <c r="F120" s="58">
        <v>0</v>
      </c>
      <c r="G120" s="58">
        <v>0</v>
      </c>
      <c r="H120" s="59">
        <v>1500</v>
      </c>
      <c r="I120" s="59">
        <v>370</v>
      </c>
      <c r="J120" s="288">
        <v>0</v>
      </c>
      <c r="K120" s="10">
        <f t="shared" si="11"/>
        <v>1870</v>
      </c>
      <c r="L120" s="525"/>
    </row>
    <row r="121" spans="1:12" s="19" customFormat="1" ht="15.75" customHeight="1" x14ac:dyDescent="0.2">
      <c r="A121" s="631"/>
      <c r="B121" s="53">
        <v>4</v>
      </c>
      <c r="C121" s="54" t="s">
        <v>108</v>
      </c>
      <c r="D121" s="55">
        <v>302312592</v>
      </c>
      <c r="E121" s="60">
        <v>0</v>
      </c>
      <c r="F121" s="60">
        <v>0</v>
      </c>
      <c r="G121" s="60">
        <v>0</v>
      </c>
      <c r="H121" s="60">
        <v>0</v>
      </c>
      <c r="I121" s="61">
        <v>1260</v>
      </c>
      <c r="J121" s="288">
        <v>2200</v>
      </c>
      <c r="K121" s="10">
        <f t="shared" si="11"/>
        <v>3460</v>
      </c>
      <c r="L121" s="526"/>
    </row>
    <row r="122" spans="1:12" s="19" customFormat="1" ht="15.75" customHeight="1" x14ac:dyDescent="0.25">
      <c r="A122" s="627"/>
      <c r="B122" s="628"/>
      <c r="C122" s="157" t="s">
        <v>226</v>
      </c>
      <c r="D122" s="174"/>
      <c r="E122" s="175">
        <f>E118+E119+E120+E121</f>
        <v>0</v>
      </c>
      <c r="F122" s="175">
        <f t="shared" ref="F122:J122" si="12">F118+F119+F120+F121</f>
        <v>0</v>
      </c>
      <c r="G122" s="175">
        <f t="shared" si="12"/>
        <v>0</v>
      </c>
      <c r="H122" s="175">
        <f t="shared" si="12"/>
        <v>4500</v>
      </c>
      <c r="I122" s="175">
        <f t="shared" si="12"/>
        <v>3000</v>
      </c>
      <c r="J122" s="175">
        <f t="shared" si="12"/>
        <v>2930</v>
      </c>
      <c r="K122" s="21">
        <f>SUM(K118:K121)</f>
        <v>10430</v>
      </c>
      <c r="L122" s="321"/>
    </row>
    <row r="123" spans="1:12" s="19" customFormat="1" ht="29.45" customHeight="1" x14ac:dyDescent="0.25">
      <c r="A123" s="632" t="s">
        <v>14</v>
      </c>
      <c r="B123" s="244" t="s">
        <v>216</v>
      </c>
      <c r="C123" s="633" t="s">
        <v>133</v>
      </c>
      <c r="D123" s="62"/>
      <c r="E123" s="63"/>
      <c r="F123" s="63"/>
      <c r="G123" s="63"/>
      <c r="H123" s="63"/>
      <c r="I123" s="63"/>
      <c r="J123" s="64"/>
      <c r="K123" s="64"/>
      <c r="L123" s="421" t="s">
        <v>416</v>
      </c>
    </row>
    <row r="124" spans="1:12" s="19" customFormat="1" ht="14.45" customHeight="1" x14ac:dyDescent="0.2">
      <c r="A124" s="566" t="s">
        <v>232</v>
      </c>
      <c r="B124" s="44">
        <v>1</v>
      </c>
      <c r="C124" s="41" t="s">
        <v>114</v>
      </c>
      <c r="D124" s="42">
        <v>290218260</v>
      </c>
      <c r="E124" s="48">
        <v>2800</v>
      </c>
      <c r="F124" s="48">
        <v>3000</v>
      </c>
      <c r="G124" s="48">
        <v>7500</v>
      </c>
      <c r="H124" s="48">
        <v>5200</v>
      </c>
      <c r="I124" s="48">
        <v>1230</v>
      </c>
      <c r="J124" s="403">
        <v>6000</v>
      </c>
      <c r="K124" s="368">
        <f>E124+F124+G124+H124+I124+J124</f>
        <v>25730</v>
      </c>
      <c r="L124" s="524"/>
    </row>
    <row r="125" spans="1:12" s="19" customFormat="1" ht="12" customHeight="1" x14ac:dyDescent="0.2">
      <c r="A125" s="567"/>
      <c r="B125" s="44">
        <v>2</v>
      </c>
      <c r="C125" s="41" t="s">
        <v>115</v>
      </c>
      <c r="D125" s="42">
        <v>190218836</v>
      </c>
      <c r="E125" s="48">
        <v>2300</v>
      </c>
      <c r="F125" s="48">
        <v>6390</v>
      </c>
      <c r="G125" s="48">
        <v>1880</v>
      </c>
      <c r="H125" s="48">
        <v>500</v>
      </c>
      <c r="I125" s="49">
        <v>0</v>
      </c>
      <c r="J125" s="72">
        <v>0</v>
      </c>
      <c r="K125" s="368">
        <f t="shared" ref="K125:K151" si="13">E125+F125+G125+H125+I125+J125</f>
        <v>11070</v>
      </c>
      <c r="L125" s="525"/>
    </row>
    <row r="126" spans="1:12" s="19" customFormat="1" ht="13.9" customHeight="1" x14ac:dyDescent="0.2">
      <c r="A126" s="567"/>
      <c r="B126" s="44" t="s">
        <v>116</v>
      </c>
      <c r="C126" s="41" t="s">
        <v>117</v>
      </c>
      <c r="D126" s="42">
        <v>154278545</v>
      </c>
      <c r="E126" s="48">
        <v>1787</v>
      </c>
      <c r="F126" s="49">
        <v>0</v>
      </c>
      <c r="G126" s="49">
        <v>0</v>
      </c>
      <c r="H126" s="49">
        <v>0</v>
      </c>
      <c r="I126" s="49">
        <v>0</v>
      </c>
      <c r="J126" s="72">
        <v>0</v>
      </c>
      <c r="K126" s="368">
        <f t="shared" si="13"/>
        <v>1787</v>
      </c>
      <c r="L126" s="525"/>
    </row>
    <row r="127" spans="1:12" s="19" customFormat="1" ht="15.75" customHeight="1" x14ac:dyDescent="0.2">
      <c r="A127" s="567"/>
      <c r="B127" s="44">
        <v>4</v>
      </c>
      <c r="C127" s="41" t="s">
        <v>107</v>
      </c>
      <c r="D127" s="42">
        <v>190046685</v>
      </c>
      <c r="E127" s="48">
        <v>1500</v>
      </c>
      <c r="F127" s="48">
        <v>250</v>
      </c>
      <c r="G127" s="48">
        <v>1400</v>
      </c>
      <c r="H127" s="48">
        <v>2700</v>
      </c>
      <c r="I127" s="48">
        <v>910</v>
      </c>
      <c r="J127" s="72">
        <v>0</v>
      </c>
      <c r="K127" s="368">
        <f t="shared" si="13"/>
        <v>6760</v>
      </c>
      <c r="L127" s="525"/>
    </row>
    <row r="128" spans="1:12" s="19" customFormat="1" ht="16.149999999999999" customHeight="1" x14ac:dyDescent="0.2">
      <c r="A128" s="567"/>
      <c r="B128" s="44">
        <v>5</v>
      </c>
      <c r="C128" s="41" t="s">
        <v>118</v>
      </c>
      <c r="D128" s="42">
        <v>190049457</v>
      </c>
      <c r="E128" s="48">
        <v>350</v>
      </c>
      <c r="F128" s="48">
        <v>340</v>
      </c>
      <c r="G128" s="49"/>
      <c r="H128" s="48">
        <v>1400</v>
      </c>
      <c r="I128" s="48">
        <v>370</v>
      </c>
      <c r="J128" s="72">
        <v>0</v>
      </c>
      <c r="K128" s="368">
        <f t="shared" si="13"/>
        <v>2460</v>
      </c>
      <c r="L128" s="525"/>
    </row>
    <row r="129" spans="1:12" s="19" customFormat="1" ht="15.75" customHeight="1" x14ac:dyDescent="0.2">
      <c r="A129" s="567"/>
      <c r="B129" s="44">
        <v>6</v>
      </c>
      <c r="C129" s="41" t="s">
        <v>119</v>
      </c>
      <c r="D129" s="42">
        <v>190024265</v>
      </c>
      <c r="E129" s="48">
        <v>300</v>
      </c>
      <c r="F129" s="48">
        <v>550</v>
      </c>
      <c r="G129" s="48">
        <v>1200</v>
      </c>
      <c r="H129" s="48">
        <v>1000</v>
      </c>
      <c r="I129" s="48">
        <v>830</v>
      </c>
      <c r="J129" s="72">
        <v>600</v>
      </c>
      <c r="K129" s="368">
        <f t="shared" si="13"/>
        <v>4480</v>
      </c>
      <c r="L129" s="525"/>
    </row>
    <row r="130" spans="1:12" s="19" customFormat="1" ht="15.75" customHeight="1" x14ac:dyDescent="0.2">
      <c r="A130" s="567"/>
      <c r="B130" s="44">
        <v>7</v>
      </c>
      <c r="C130" s="41" t="s">
        <v>102</v>
      </c>
      <c r="D130" s="42">
        <v>302846272</v>
      </c>
      <c r="E130" s="48">
        <v>300</v>
      </c>
      <c r="F130" s="48">
        <v>340</v>
      </c>
      <c r="G130" s="48">
        <v>500</v>
      </c>
      <c r="H130" s="49">
        <v>0</v>
      </c>
      <c r="I130" s="48">
        <v>610</v>
      </c>
      <c r="J130" s="72">
        <v>0</v>
      </c>
      <c r="K130" s="368">
        <f t="shared" si="13"/>
        <v>1750</v>
      </c>
      <c r="L130" s="525"/>
    </row>
    <row r="131" spans="1:12" s="19" customFormat="1" ht="15.75" customHeight="1" x14ac:dyDescent="0.2">
      <c r="A131" s="567"/>
      <c r="B131" s="44">
        <v>8</v>
      </c>
      <c r="C131" s="41" t="s">
        <v>28</v>
      </c>
      <c r="D131" s="42">
        <v>300033035</v>
      </c>
      <c r="E131" s="48">
        <v>200</v>
      </c>
      <c r="F131" s="48">
        <v>380</v>
      </c>
      <c r="G131" s="49">
        <v>0</v>
      </c>
      <c r="H131" s="49">
        <v>0</v>
      </c>
      <c r="I131" s="49">
        <v>0</v>
      </c>
      <c r="J131" s="10">
        <v>0</v>
      </c>
      <c r="K131" s="368">
        <f t="shared" si="13"/>
        <v>580</v>
      </c>
      <c r="L131" s="525"/>
    </row>
    <row r="132" spans="1:12" s="19" customFormat="1" ht="15.75" customHeight="1" x14ac:dyDescent="0.2">
      <c r="A132" s="567"/>
      <c r="B132" s="44">
        <v>9</v>
      </c>
      <c r="C132" s="41" t="s">
        <v>38</v>
      </c>
      <c r="D132" s="42">
        <v>301695351</v>
      </c>
      <c r="E132" s="48">
        <v>150</v>
      </c>
      <c r="F132" s="48">
        <v>350</v>
      </c>
      <c r="G132" s="49">
        <v>0</v>
      </c>
      <c r="H132" s="49">
        <v>0</v>
      </c>
      <c r="I132" s="49">
        <v>0</v>
      </c>
      <c r="J132" s="10">
        <v>0</v>
      </c>
      <c r="K132" s="368">
        <f t="shared" si="13"/>
        <v>500</v>
      </c>
      <c r="L132" s="525"/>
    </row>
    <row r="133" spans="1:12" s="19" customFormat="1" ht="15.75" customHeight="1" x14ac:dyDescent="0.2">
      <c r="A133" s="567"/>
      <c r="B133" s="44">
        <v>10</v>
      </c>
      <c r="C133" s="41" t="s">
        <v>120</v>
      </c>
      <c r="D133" s="42">
        <v>190047591</v>
      </c>
      <c r="E133" s="48">
        <v>100</v>
      </c>
      <c r="F133" s="49">
        <v>0</v>
      </c>
      <c r="G133" s="49">
        <v>0</v>
      </c>
      <c r="H133" s="48">
        <v>900</v>
      </c>
      <c r="I133" s="49">
        <v>0</v>
      </c>
      <c r="J133" s="71">
        <v>0</v>
      </c>
      <c r="K133" s="368">
        <f t="shared" si="13"/>
        <v>1000</v>
      </c>
      <c r="L133" s="525"/>
    </row>
    <row r="134" spans="1:12" s="19" customFormat="1" ht="15.75" customHeight="1" x14ac:dyDescent="0.2">
      <c r="A134" s="567"/>
      <c r="B134" s="44">
        <v>11</v>
      </c>
      <c r="C134" s="41" t="s">
        <v>121</v>
      </c>
      <c r="D134" s="42">
        <v>190984532</v>
      </c>
      <c r="E134" s="48">
        <v>100</v>
      </c>
      <c r="F134" s="49">
        <v>0</v>
      </c>
      <c r="G134" s="49">
        <v>0</v>
      </c>
      <c r="H134" s="49">
        <v>0</v>
      </c>
      <c r="I134" s="49">
        <v>0</v>
      </c>
      <c r="J134" s="72">
        <v>0</v>
      </c>
      <c r="K134" s="368">
        <f t="shared" si="13"/>
        <v>100</v>
      </c>
      <c r="L134" s="525"/>
    </row>
    <row r="135" spans="1:12" s="19" customFormat="1" ht="15.75" customHeight="1" x14ac:dyDescent="0.2">
      <c r="A135" s="567"/>
      <c r="B135" s="44">
        <v>12</v>
      </c>
      <c r="C135" s="41" t="s">
        <v>122</v>
      </c>
      <c r="D135" s="42">
        <v>190023925</v>
      </c>
      <c r="E135" s="48">
        <v>100</v>
      </c>
      <c r="F135" s="48">
        <v>330</v>
      </c>
      <c r="G135" s="48">
        <v>1000</v>
      </c>
      <c r="H135" s="48">
        <v>1400</v>
      </c>
      <c r="I135" s="48">
        <v>630</v>
      </c>
      <c r="J135" s="72">
        <v>0</v>
      </c>
      <c r="K135" s="368">
        <f t="shared" si="13"/>
        <v>3460</v>
      </c>
      <c r="L135" s="525"/>
    </row>
    <row r="136" spans="1:12" s="19" customFormat="1" ht="15.75" customHeight="1" x14ac:dyDescent="0.2">
      <c r="A136" s="567"/>
      <c r="B136" s="44">
        <v>13</v>
      </c>
      <c r="C136" s="41" t="s">
        <v>123</v>
      </c>
      <c r="D136" s="42">
        <v>190024112</v>
      </c>
      <c r="E136" s="48">
        <v>100</v>
      </c>
      <c r="F136" s="48">
        <v>280</v>
      </c>
      <c r="G136" s="48">
        <v>280</v>
      </c>
      <c r="H136" s="48">
        <v>900</v>
      </c>
      <c r="I136" s="48">
        <v>280</v>
      </c>
      <c r="J136" s="72">
        <v>0</v>
      </c>
      <c r="K136" s="368">
        <f t="shared" si="13"/>
        <v>1840</v>
      </c>
      <c r="L136" s="525"/>
    </row>
    <row r="137" spans="1:12" s="19" customFormat="1" ht="15.75" customHeight="1" x14ac:dyDescent="0.2">
      <c r="A137" s="567"/>
      <c r="B137" s="44">
        <v>14</v>
      </c>
      <c r="C137" s="41" t="s">
        <v>124</v>
      </c>
      <c r="D137" s="42">
        <v>290024070</v>
      </c>
      <c r="E137" s="48">
        <v>50</v>
      </c>
      <c r="F137" s="49">
        <v>0</v>
      </c>
      <c r="G137" s="48">
        <v>240</v>
      </c>
      <c r="H137" s="49">
        <v>0</v>
      </c>
      <c r="I137" s="48">
        <v>660</v>
      </c>
      <c r="J137" s="72">
        <v>0</v>
      </c>
      <c r="K137" s="368">
        <f t="shared" si="13"/>
        <v>950</v>
      </c>
      <c r="L137" s="525"/>
    </row>
    <row r="138" spans="1:12" s="19" customFormat="1" ht="15.75" customHeight="1" x14ac:dyDescent="0.2">
      <c r="A138" s="567"/>
      <c r="B138" s="44">
        <v>15</v>
      </c>
      <c r="C138" s="41" t="s">
        <v>125</v>
      </c>
      <c r="D138" s="42">
        <v>254284780</v>
      </c>
      <c r="E138" s="49">
        <v>0</v>
      </c>
      <c r="F138" s="48">
        <v>1000</v>
      </c>
      <c r="G138" s="49">
        <v>0</v>
      </c>
      <c r="H138" s="49">
        <v>0</v>
      </c>
      <c r="I138" s="48">
        <v>1600</v>
      </c>
      <c r="J138" s="72">
        <v>0</v>
      </c>
      <c r="K138" s="368">
        <f t="shared" si="13"/>
        <v>2600</v>
      </c>
      <c r="L138" s="525"/>
    </row>
    <row r="139" spans="1:12" s="19" customFormat="1" ht="15.75" customHeight="1" x14ac:dyDescent="0.2">
      <c r="A139" s="567"/>
      <c r="B139" s="44">
        <v>16</v>
      </c>
      <c r="C139" s="41" t="s">
        <v>126</v>
      </c>
      <c r="D139" s="42">
        <v>192101924</v>
      </c>
      <c r="E139" s="49">
        <v>0</v>
      </c>
      <c r="F139" s="48">
        <v>550</v>
      </c>
      <c r="G139" s="49">
        <v>0</v>
      </c>
      <c r="H139" s="49">
        <v>0</v>
      </c>
      <c r="I139" s="49">
        <v>0</v>
      </c>
      <c r="J139" s="72">
        <v>0</v>
      </c>
      <c r="K139" s="368">
        <f t="shared" si="13"/>
        <v>550</v>
      </c>
      <c r="L139" s="525"/>
    </row>
    <row r="140" spans="1:12" s="19" customFormat="1" ht="15.75" customHeight="1" x14ac:dyDescent="0.2">
      <c r="A140" s="567"/>
      <c r="B140" s="44">
        <v>17</v>
      </c>
      <c r="C140" s="41" t="s">
        <v>106</v>
      </c>
      <c r="D140" s="42">
        <v>304185478</v>
      </c>
      <c r="E140" s="49">
        <v>0</v>
      </c>
      <c r="F140" s="48">
        <v>420</v>
      </c>
      <c r="G140" s="48">
        <v>500</v>
      </c>
      <c r="H140" s="49">
        <v>0</v>
      </c>
      <c r="I140" s="49">
        <v>0</v>
      </c>
      <c r="J140" s="72">
        <v>0</v>
      </c>
      <c r="K140" s="368">
        <f t="shared" si="13"/>
        <v>920</v>
      </c>
      <c r="L140" s="525"/>
    </row>
    <row r="141" spans="1:12" s="19" customFormat="1" ht="15.75" customHeight="1" x14ac:dyDescent="0.2">
      <c r="A141" s="567"/>
      <c r="B141" s="44">
        <v>18</v>
      </c>
      <c r="C141" s="41" t="s">
        <v>127</v>
      </c>
      <c r="D141" s="42">
        <v>300040745</v>
      </c>
      <c r="E141" s="49">
        <v>0</v>
      </c>
      <c r="F141" s="48">
        <v>400</v>
      </c>
      <c r="G141" s="49">
        <v>0</v>
      </c>
      <c r="H141" s="49">
        <v>0</v>
      </c>
      <c r="I141" s="48">
        <v>740</v>
      </c>
      <c r="J141" s="72">
        <v>0</v>
      </c>
      <c r="K141" s="368">
        <f t="shared" si="13"/>
        <v>1140</v>
      </c>
      <c r="L141" s="525"/>
    </row>
    <row r="142" spans="1:12" s="19" customFormat="1" ht="15.75" customHeight="1" x14ac:dyDescent="0.2">
      <c r="A142" s="567"/>
      <c r="B142" s="44">
        <v>19</v>
      </c>
      <c r="C142" s="41" t="s">
        <v>35</v>
      </c>
      <c r="D142" s="42">
        <v>190048540</v>
      </c>
      <c r="E142" s="49">
        <v>0</v>
      </c>
      <c r="F142" s="48">
        <v>330</v>
      </c>
      <c r="G142" s="49">
        <v>0</v>
      </c>
      <c r="H142" s="49">
        <v>0</v>
      </c>
      <c r="I142" s="49">
        <v>0</v>
      </c>
      <c r="J142" s="72">
        <v>0</v>
      </c>
      <c r="K142" s="368">
        <f t="shared" si="13"/>
        <v>330</v>
      </c>
      <c r="L142" s="525"/>
    </row>
    <row r="143" spans="1:12" s="19" customFormat="1" ht="15.75" customHeight="1" x14ac:dyDescent="0.2">
      <c r="A143" s="567"/>
      <c r="B143" s="44">
        <v>20</v>
      </c>
      <c r="C143" s="41" t="s">
        <v>105</v>
      </c>
      <c r="D143" s="42">
        <v>303441490</v>
      </c>
      <c r="E143" s="49">
        <v>0</v>
      </c>
      <c r="F143" s="48">
        <v>90</v>
      </c>
      <c r="G143" s="48">
        <v>500</v>
      </c>
      <c r="H143" s="49">
        <v>0</v>
      </c>
      <c r="I143" s="49">
        <v>0</v>
      </c>
      <c r="J143" s="72">
        <v>0</v>
      </c>
      <c r="K143" s="368">
        <f t="shared" si="13"/>
        <v>590</v>
      </c>
      <c r="L143" s="525"/>
    </row>
    <row r="144" spans="1:12" s="19" customFormat="1" ht="15.75" customHeight="1" x14ac:dyDescent="0.2">
      <c r="A144" s="567"/>
      <c r="B144" s="44">
        <v>21</v>
      </c>
      <c r="C144" s="41" t="s">
        <v>128</v>
      </c>
      <c r="D144" s="42">
        <v>301216534</v>
      </c>
      <c r="E144" s="49">
        <v>0</v>
      </c>
      <c r="F144" s="49">
        <v>0</v>
      </c>
      <c r="G144" s="49">
        <v>0</v>
      </c>
      <c r="H144" s="48">
        <v>1400</v>
      </c>
      <c r="I144" s="48">
        <v>550</v>
      </c>
      <c r="J144" s="72">
        <v>0</v>
      </c>
      <c r="K144" s="368">
        <f t="shared" si="13"/>
        <v>1950</v>
      </c>
      <c r="L144" s="525"/>
    </row>
    <row r="145" spans="1:12" s="19" customFormat="1" ht="15.75" customHeight="1" x14ac:dyDescent="0.2">
      <c r="A145" s="567"/>
      <c r="B145" s="44">
        <v>22</v>
      </c>
      <c r="C145" s="41" t="s">
        <v>129</v>
      </c>
      <c r="D145" s="42">
        <v>303459378</v>
      </c>
      <c r="E145" s="49">
        <v>0</v>
      </c>
      <c r="F145" s="49">
        <v>0</v>
      </c>
      <c r="G145" s="49">
        <v>0</v>
      </c>
      <c r="H145" s="48">
        <v>600</v>
      </c>
      <c r="I145" s="49">
        <v>0</v>
      </c>
      <c r="J145" s="72">
        <v>0</v>
      </c>
      <c r="K145" s="368">
        <f t="shared" si="13"/>
        <v>600</v>
      </c>
      <c r="L145" s="525"/>
    </row>
    <row r="146" spans="1:12" s="19" customFormat="1" ht="15.75" customHeight="1" x14ac:dyDescent="0.2">
      <c r="A146" s="567"/>
      <c r="B146" s="44">
        <v>23</v>
      </c>
      <c r="C146" s="41" t="s">
        <v>130</v>
      </c>
      <c r="D146" s="42">
        <v>190046913</v>
      </c>
      <c r="E146" s="49">
        <v>0</v>
      </c>
      <c r="F146" s="49">
        <v>0</v>
      </c>
      <c r="G146" s="49">
        <v>0</v>
      </c>
      <c r="H146" s="49">
        <v>0</v>
      </c>
      <c r="I146" s="48">
        <v>940</v>
      </c>
      <c r="J146" s="72">
        <v>0</v>
      </c>
      <c r="K146" s="368">
        <f t="shared" si="13"/>
        <v>940</v>
      </c>
      <c r="L146" s="525"/>
    </row>
    <row r="147" spans="1:12" s="19" customFormat="1" ht="15.75" customHeight="1" x14ac:dyDescent="0.2">
      <c r="A147" s="567"/>
      <c r="B147" s="44">
        <v>24</v>
      </c>
      <c r="C147" s="41" t="s">
        <v>131</v>
      </c>
      <c r="D147" s="42">
        <v>190045779</v>
      </c>
      <c r="E147" s="49">
        <v>0</v>
      </c>
      <c r="F147" s="49">
        <v>0</v>
      </c>
      <c r="G147" s="49">
        <v>0</v>
      </c>
      <c r="H147" s="49">
        <v>0</v>
      </c>
      <c r="I147" s="48">
        <v>430</v>
      </c>
      <c r="J147" s="149">
        <v>0</v>
      </c>
      <c r="K147" s="369">
        <f t="shared" si="13"/>
        <v>430</v>
      </c>
      <c r="L147" s="525"/>
    </row>
    <row r="148" spans="1:12" s="19" customFormat="1" ht="15.75" customHeight="1" x14ac:dyDescent="0.2">
      <c r="A148" s="567"/>
      <c r="B148" s="44">
        <v>25</v>
      </c>
      <c r="C148" s="41" t="s">
        <v>132</v>
      </c>
      <c r="D148" s="42">
        <v>254319060</v>
      </c>
      <c r="E148" s="366">
        <v>0</v>
      </c>
      <c r="F148" s="84">
        <v>0</v>
      </c>
      <c r="G148" s="84">
        <v>0</v>
      </c>
      <c r="H148" s="84">
        <v>0</v>
      </c>
      <c r="I148" s="153">
        <v>220</v>
      </c>
      <c r="J148" s="82">
        <v>0</v>
      </c>
      <c r="K148" s="338">
        <f t="shared" si="13"/>
        <v>220</v>
      </c>
      <c r="L148" s="525"/>
    </row>
    <row r="149" spans="1:12" s="19" customFormat="1" ht="15.75" customHeight="1" x14ac:dyDescent="0.2">
      <c r="A149" s="567"/>
      <c r="B149" s="44">
        <v>26</v>
      </c>
      <c r="C149" s="41" t="s">
        <v>137</v>
      </c>
      <c r="D149" s="40">
        <v>190049838</v>
      </c>
      <c r="E149" s="366">
        <v>0</v>
      </c>
      <c r="F149" s="366">
        <v>0</v>
      </c>
      <c r="G149" s="366">
        <v>0</v>
      </c>
      <c r="H149" s="366">
        <v>0</v>
      </c>
      <c r="I149" s="367">
        <v>0</v>
      </c>
      <c r="J149" s="10">
        <v>507</v>
      </c>
      <c r="K149" s="338">
        <f t="shared" si="13"/>
        <v>507</v>
      </c>
      <c r="L149" s="525"/>
    </row>
    <row r="150" spans="1:12" s="19" customFormat="1" ht="15" customHeight="1" x14ac:dyDescent="0.2">
      <c r="A150" s="567"/>
      <c r="B150" s="44">
        <v>27</v>
      </c>
      <c r="C150" s="41" t="s">
        <v>359</v>
      </c>
      <c r="D150" s="40">
        <v>300040745</v>
      </c>
      <c r="E150" s="49">
        <v>0</v>
      </c>
      <c r="F150" s="49">
        <v>0</v>
      </c>
      <c r="G150" s="49">
        <v>0</v>
      </c>
      <c r="H150" s="366">
        <v>0</v>
      </c>
      <c r="I150" s="367">
        <v>0</v>
      </c>
      <c r="J150" s="82">
        <v>1200</v>
      </c>
      <c r="K150" s="338">
        <f t="shared" si="13"/>
        <v>1200</v>
      </c>
      <c r="L150" s="525"/>
    </row>
    <row r="151" spans="1:12" s="19" customFormat="1" ht="15" customHeight="1" x14ac:dyDescent="0.2">
      <c r="A151" s="568"/>
      <c r="B151" s="44">
        <v>28</v>
      </c>
      <c r="C151" s="40" t="s">
        <v>360</v>
      </c>
      <c r="D151" s="40">
        <v>190046913</v>
      </c>
      <c r="E151" s="49">
        <v>0</v>
      </c>
      <c r="F151" s="49">
        <v>0</v>
      </c>
      <c r="G151" s="49">
        <v>0</v>
      </c>
      <c r="H151" s="366">
        <v>0</v>
      </c>
      <c r="I151" s="367">
        <v>0</v>
      </c>
      <c r="J151" s="82">
        <v>1693</v>
      </c>
      <c r="K151" s="338">
        <f t="shared" si="13"/>
        <v>1693</v>
      </c>
      <c r="L151" s="458"/>
    </row>
    <row r="152" spans="1:12" s="19" customFormat="1" ht="15.75" customHeight="1" x14ac:dyDescent="0.25">
      <c r="A152" s="634"/>
      <c r="B152" s="176"/>
      <c r="C152" s="157" t="s">
        <v>226</v>
      </c>
      <c r="D152" s="177"/>
      <c r="E152" s="370">
        <f>E124+E125+E126+E127+E128+E129+E130+E131+E132+E133+E134+E135+E136+E137+E138+E139+E140+E141+E142+E143+E144+E145+E146+E147+E148</f>
        <v>10137</v>
      </c>
      <c r="F152" s="370">
        <f t="shared" ref="F152:I152" si="14">F124+F125+F126+F127+F128+F129+F130+F131+F132+F133+F134+F135+F136+F137+F138+F139+F140+F141+F142+F143+F144+F145+F146+F147+F148</f>
        <v>15000</v>
      </c>
      <c r="G152" s="370">
        <f t="shared" si="14"/>
        <v>15000</v>
      </c>
      <c r="H152" s="182">
        <f t="shared" si="14"/>
        <v>16000</v>
      </c>
      <c r="I152" s="182">
        <f t="shared" si="14"/>
        <v>10000</v>
      </c>
      <c r="J152" s="370">
        <f>SUM(J124:J151)</f>
        <v>10000</v>
      </c>
      <c r="K152" s="171">
        <f>SUM(K124:K148)</f>
        <v>72737</v>
      </c>
      <c r="L152" s="635"/>
    </row>
    <row r="153" spans="1:12" s="19" customFormat="1" ht="26.45" customHeight="1" x14ac:dyDescent="0.25">
      <c r="A153" s="243" t="s">
        <v>14</v>
      </c>
      <c r="B153" s="164" t="s">
        <v>371</v>
      </c>
      <c r="C153" s="550" t="s">
        <v>343</v>
      </c>
      <c r="D153" s="551"/>
      <c r="E153" s="552"/>
      <c r="F153" s="56"/>
      <c r="G153" s="151"/>
      <c r="H153" s="151"/>
      <c r="I153" s="151"/>
      <c r="J153" s="86"/>
      <c r="K153" s="86"/>
      <c r="L153" s="420" t="s">
        <v>415</v>
      </c>
    </row>
    <row r="154" spans="1:12" s="19" customFormat="1" ht="27.75" customHeight="1" x14ac:dyDescent="0.2">
      <c r="A154" s="569" t="s">
        <v>232</v>
      </c>
      <c r="B154" s="156">
        <v>1</v>
      </c>
      <c r="C154" s="326" t="s">
        <v>109</v>
      </c>
      <c r="D154" s="156" t="s">
        <v>188</v>
      </c>
      <c r="E154" s="155" t="s">
        <v>188</v>
      </c>
      <c r="F154" s="118" t="s">
        <v>188</v>
      </c>
      <c r="G154" s="155" t="s">
        <v>188</v>
      </c>
      <c r="H154" s="155" t="s">
        <v>188</v>
      </c>
      <c r="I154" s="155" t="s">
        <v>188</v>
      </c>
      <c r="J154" s="150">
        <v>1000</v>
      </c>
      <c r="K154" s="150">
        <f>SUM(J154)</f>
        <v>1000</v>
      </c>
      <c r="L154" s="468" t="s">
        <v>350</v>
      </c>
    </row>
    <row r="155" spans="1:12" s="19" customFormat="1" ht="20.45" customHeight="1" x14ac:dyDescent="0.25">
      <c r="A155" s="636"/>
      <c r="B155" s="176"/>
      <c r="C155" s="157" t="s">
        <v>226</v>
      </c>
      <c r="D155" s="177"/>
      <c r="E155" s="178" t="s">
        <v>188</v>
      </c>
      <c r="F155" s="178" t="s">
        <v>188</v>
      </c>
      <c r="G155" s="178" t="s">
        <v>188</v>
      </c>
      <c r="H155" s="178" t="s">
        <v>188</v>
      </c>
      <c r="I155" s="178" t="s">
        <v>188</v>
      </c>
      <c r="J155" s="178">
        <f t="shared" ref="J155" si="15">J154</f>
        <v>1000</v>
      </c>
      <c r="K155" s="171">
        <f>SUM(K154)</f>
        <v>1000</v>
      </c>
      <c r="L155" s="635"/>
    </row>
    <row r="156" spans="1:12" s="19" customFormat="1" ht="27.6" customHeight="1" x14ac:dyDescent="0.25">
      <c r="A156" s="243" t="s">
        <v>14</v>
      </c>
      <c r="B156" s="94" t="s">
        <v>372</v>
      </c>
      <c r="C156" s="531" t="s">
        <v>166</v>
      </c>
      <c r="D156" s="532"/>
      <c r="E156" s="80"/>
      <c r="F156" s="80"/>
      <c r="G156" s="80"/>
      <c r="H156" s="80"/>
      <c r="I156" s="80"/>
      <c r="J156" s="80"/>
      <c r="K156" s="80"/>
      <c r="L156" s="596" t="s">
        <v>413</v>
      </c>
    </row>
    <row r="157" spans="1:12" s="19" customFormat="1" ht="30.75" customHeight="1" x14ac:dyDescent="0.2">
      <c r="A157" s="637" t="s">
        <v>232</v>
      </c>
      <c r="B157" s="100">
        <v>1</v>
      </c>
      <c r="C157" s="158" t="s">
        <v>167</v>
      </c>
      <c r="D157" s="154">
        <v>154345762</v>
      </c>
      <c r="E157" s="166" t="s">
        <v>188</v>
      </c>
      <c r="F157" s="289">
        <v>797</v>
      </c>
      <c r="G157" s="289">
        <v>680</v>
      </c>
      <c r="H157" s="289">
        <v>669</v>
      </c>
      <c r="I157" s="278">
        <v>717</v>
      </c>
      <c r="J157" s="278">
        <v>704</v>
      </c>
      <c r="K157" s="115">
        <f>F157+G157+H157+I157+J157</f>
        <v>3567</v>
      </c>
      <c r="L157" s="618"/>
    </row>
    <row r="158" spans="1:12" s="19" customFormat="1" ht="18" customHeight="1" x14ac:dyDescent="0.25">
      <c r="A158" s="636"/>
      <c r="B158" s="176"/>
      <c r="C158" s="157" t="s">
        <v>226</v>
      </c>
      <c r="D158" s="177"/>
      <c r="E158" s="178" t="s">
        <v>188</v>
      </c>
      <c r="F158" s="179">
        <f>SUM(F157)</f>
        <v>797</v>
      </c>
      <c r="G158" s="179">
        <f t="shared" ref="G158:J158" si="16">SUM(G157)</f>
        <v>680</v>
      </c>
      <c r="H158" s="179">
        <f t="shared" si="16"/>
        <v>669</v>
      </c>
      <c r="I158" s="179">
        <f t="shared" si="16"/>
        <v>717</v>
      </c>
      <c r="J158" s="179">
        <f t="shared" si="16"/>
        <v>704</v>
      </c>
      <c r="K158" s="171">
        <f>SUM(K157)</f>
        <v>3567</v>
      </c>
      <c r="L158" s="638"/>
    </row>
    <row r="159" spans="1:12" s="19" customFormat="1" ht="28.15" customHeight="1" x14ac:dyDescent="0.25">
      <c r="A159" s="243" t="s">
        <v>14</v>
      </c>
      <c r="B159" s="165" t="s">
        <v>373</v>
      </c>
      <c r="C159" s="235" t="s">
        <v>195</v>
      </c>
      <c r="D159" s="159"/>
      <c r="E159" s="159"/>
      <c r="F159" s="159"/>
      <c r="G159" s="159"/>
      <c r="H159" s="159"/>
      <c r="I159" s="159"/>
      <c r="J159" s="159"/>
      <c r="K159" s="159"/>
      <c r="L159" s="596" t="s">
        <v>417</v>
      </c>
    </row>
    <row r="160" spans="1:12" s="19" customFormat="1" ht="18" customHeight="1" x14ac:dyDescent="0.2">
      <c r="A160" s="570" t="s">
        <v>232</v>
      </c>
      <c r="B160" s="44">
        <v>1</v>
      </c>
      <c r="C160" s="160" t="s">
        <v>196</v>
      </c>
      <c r="D160" s="43">
        <v>300033035</v>
      </c>
      <c r="E160" s="457">
        <v>2700</v>
      </c>
      <c r="F160" s="457">
        <v>3000</v>
      </c>
      <c r="G160" s="48">
        <v>3115</v>
      </c>
      <c r="H160" s="48">
        <v>3870</v>
      </c>
      <c r="I160" s="48">
        <v>6000</v>
      </c>
      <c r="J160" s="349">
        <v>5460</v>
      </c>
      <c r="K160" s="49">
        <f>E160+F160+G160+H160+I160+J160</f>
        <v>24145</v>
      </c>
      <c r="L160" s="598"/>
    </row>
    <row r="161" spans="1:12" s="19" customFormat="1" ht="18" customHeight="1" x14ac:dyDescent="0.2">
      <c r="A161" s="571"/>
      <c r="B161" s="44">
        <v>2</v>
      </c>
      <c r="C161" s="160" t="s">
        <v>197</v>
      </c>
      <c r="D161" s="43">
        <v>154315762</v>
      </c>
      <c r="E161" s="457">
        <v>0</v>
      </c>
      <c r="F161" s="457">
        <v>0</v>
      </c>
      <c r="G161" s="48">
        <v>0</v>
      </c>
      <c r="H161" s="48">
        <v>2270</v>
      </c>
      <c r="I161" s="48">
        <v>4296</v>
      </c>
      <c r="J161" s="349">
        <v>4810</v>
      </c>
      <c r="K161" s="49">
        <f>E161+F161+G161+H161+I161</f>
        <v>6566</v>
      </c>
      <c r="L161" s="553"/>
    </row>
    <row r="162" spans="1:12" s="19" customFormat="1" ht="18" customHeight="1" x14ac:dyDescent="0.2">
      <c r="A162" s="571"/>
      <c r="B162" s="44">
        <v>3</v>
      </c>
      <c r="C162" s="160" t="s">
        <v>198</v>
      </c>
      <c r="D162" s="43">
        <v>154275969</v>
      </c>
      <c r="E162" s="457">
        <v>3000</v>
      </c>
      <c r="F162" s="457">
        <v>6500</v>
      </c>
      <c r="G162" s="48">
        <v>3096</v>
      </c>
      <c r="H162" s="48">
        <v>3500</v>
      </c>
      <c r="I162" s="48">
        <v>3170</v>
      </c>
      <c r="J162" s="349">
        <v>1730</v>
      </c>
      <c r="K162" s="49">
        <f t="shared" ref="K162:K168" si="17">E162+F162+G162+H162+I162+J162</f>
        <v>20996</v>
      </c>
      <c r="L162" s="528"/>
    </row>
    <row r="163" spans="1:12" s="19" customFormat="1" ht="18" customHeight="1" x14ac:dyDescent="0.2">
      <c r="A163" s="571"/>
      <c r="B163" s="44">
        <v>4</v>
      </c>
      <c r="C163" s="160" t="s">
        <v>199</v>
      </c>
      <c r="D163" s="43">
        <v>302648486</v>
      </c>
      <c r="E163" s="457">
        <v>1200</v>
      </c>
      <c r="F163" s="457">
        <v>0</v>
      </c>
      <c r="G163" s="48">
        <v>1058</v>
      </c>
      <c r="H163" s="48">
        <v>2800</v>
      </c>
      <c r="I163" s="48">
        <v>2520</v>
      </c>
      <c r="J163" s="349">
        <v>1530</v>
      </c>
      <c r="K163" s="49">
        <f t="shared" si="17"/>
        <v>9108</v>
      </c>
      <c r="L163" s="528"/>
    </row>
    <row r="164" spans="1:12" s="19" customFormat="1" ht="18" customHeight="1" x14ac:dyDescent="0.2">
      <c r="A164" s="571"/>
      <c r="B164" s="44">
        <v>5</v>
      </c>
      <c r="C164" s="160" t="s">
        <v>200</v>
      </c>
      <c r="D164" s="43">
        <v>154322760</v>
      </c>
      <c r="E164" s="457">
        <v>440</v>
      </c>
      <c r="F164" s="457">
        <v>0</v>
      </c>
      <c r="G164" s="48">
        <v>0</v>
      </c>
      <c r="H164" s="48">
        <v>660</v>
      </c>
      <c r="I164" s="48">
        <v>1040</v>
      </c>
      <c r="J164" s="349">
        <v>4000</v>
      </c>
      <c r="K164" s="49">
        <f t="shared" si="17"/>
        <v>6140</v>
      </c>
      <c r="L164" s="528"/>
    </row>
    <row r="165" spans="1:12" s="19" customFormat="1" ht="18" customHeight="1" x14ac:dyDescent="0.2">
      <c r="A165" s="571"/>
      <c r="B165" s="44">
        <v>6</v>
      </c>
      <c r="C165" s="160" t="s">
        <v>201</v>
      </c>
      <c r="D165" s="43">
        <v>301216534</v>
      </c>
      <c r="E165" s="457">
        <v>4590</v>
      </c>
      <c r="F165" s="457">
        <v>5300</v>
      </c>
      <c r="G165" s="48">
        <v>7559</v>
      </c>
      <c r="H165" s="48">
        <v>3000</v>
      </c>
      <c r="I165" s="48">
        <v>0</v>
      </c>
      <c r="J165" s="349">
        <v>0</v>
      </c>
      <c r="K165" s="49">
        <f t="shared" si="17"/>
        <v>20449</v>
      </c>
      <c r="L165" s="528"/>
    </row>
    <row r="166" spans="1:12" s="19" customFormat="1" ht="18" customHeight="1" x14ac:dyDescent="0.2">
      <c r="A166" s="571"/>
      <c r="B166" s="44">
        <v>7</v>
      </c>
      <c r="C166" s="160" t="s">
        <v>202</v>
      </c>
      <c r="D166" s="43">
        <v>254284780</v>
      </c>
      <c r="E166" s="457">
        <v>700</v>
      </c>
      <c r="F166" s="457">
        <v>0</v>
      </c>
      <c r="G166" s="48">
        <v>821</v>
      </c>
      <c r="H166" s="48">
        <v>900</v>
      </c>
      <c r="I166" s="48">
        <v>0</v>
      </c>
      <c r="J166" s="349">
        <v>0</v>
      </c>
      <c r="K166" s="49">
        <f t="shared" si="17"/>
        <v>2421</v>
      </c>
      <c r="L166" s="528"/>
    </row>
    <row r="167" spans="1:12" s="19" customFormat="1" ht="19.899999999999999" customHeight="1" x14ac:dyDescent="0.2">
      <c r="A167" s="571"/>
      <c r="B167" s="44">
        <v>8</v>
      </c>
      <c r="C167" s="160" t="s">
        <v>203</v>
      </c>
      <c r="D167" s="43">
        <v>190679146</v>
      </c>
      <c r="E167" s="457">
        <v>4570</v>
      </c>
      <c r="F167" s="457">
        <v>5200</v>
      </c>
      <c r="G167" s="48">
        <v>6351</v>
      </c>
      <c r="H167" s="48">
        <v>5900</v>
      </c>
      <c r="I167" s="48">
        <v>0</v>
      </c>
      <c r="J167" s="349">
        <v>0</v>
      </c>
      <c r="K167" s="49">
        <f t="shared" si="17"/>
        <v>22021</v>
      </c>
      <c r="L167" s="528"/>
    </row>
    <row r="168" spans="1:12" s="19" customFormat="1" ht="18" customHeight="1" x14ac:dyDescent="0.2">
      <c r="A168" s="571"/>
      <c r="B168" s="44">
        <v>9</v>
      </c>
      <c r="C168" s="160" t="s">
        <v>204</v>
      </c>
      <c r="D168" s="43">
        <v>300027705</v>
      </c>
      <c r="E168" s="457">
        <v>600</v>
      </c>
      <c r="F168" s="457">
        <v>2000</v>
      </c>
      <c r="G168" s="48">
        <v>0</v>
      </c>
      <c r="H168" s="48">
        <v>0</v>
      </c>
      <c r="I168" s="48">
        <v>0</v>
      </c>
      <c r="J168" s="349">
        <v>2000</v>
      </c>
      <c r="K168" s="49">
        <f t="shared" si="17"/>
        <v>4600</v>
      </c>
      <c r="L168" s="528"/>
    </row>
    <row r="169" spans="1:12" s="19" customFormat="1" ht="18" customHeight="1" x14ac:dyDescent="0.2">
      <c r="A169" s="571"/>
      <c r="B169" s="44">
        <v>10</v>
      </c>
      <c r="C169" s="160" t="s">
        <v>205</v>
      </c>
      <c r="D169" s="43">
        <v>303459378</v>
      </c>
      <c r="E169" s="457">
        <v>2200</v>
      </c>
      <c r="F169" s="457">
        <v>0</v>
      </c>
      <c r="G169" s="48">
        <v>0</v>
      </c>
      <c r="H169" s="48">
        <v>0</v>
      </c>
      <c r="I169" s="48">
        <v>0</v>
      </c>
      <c r="J169" s="349">
        <v>0</v>
      </c>
      <c r="K169" s="49">
        <f>E169++F169+G169+H169+I169+J169</f>
        <v>2200</v>
      </c>
      <c r="L169" s="528"/>
    </row>
    <row r="170" spans="1:12" s="19" customFormat="1" ht="18" customHeight="1" x14ac:dyDescent="0.2">
      <c r="A170" s="572"/>
      <c r="B170" s="117">
        <v>11</v>
      </c>
      <c r="C170" s="161" t="s">
        <v>74</v>
      </c>
      <c r="D170" s="162">
        <v>304972120</v>
      </c>
      <c r="E170" s="118">
        <v>0</v>
      </c>
      <c r="F170" s="118">
        <v>0</v>
      </c>
      <c r="G170" s="118">
        <v>0</v>
      </c>
      <c r="H170" s="118">
        <v>0</v>
      </c>
      <c r="I170" s="118">
        <v>6100</v>
      </c>
      <c r="J170" s="349">
        <v>6653</v>
      </c>
      <c r="K170" s="49">
        <f>E170+F170+G170+H170+I170+J170</f>
        <v>12753</v>
      </c>
      <c r="L170" s="639"/>
    </row>
    <row r="171" spans="1:12" s="19" customFormat="1" ht="18" customHeight="1" x14ac:dyDescent="0.25">
      <c r="A171" s="636"/>
      <c r="B171" s="176"/>
      <c r="C171" s="157" t="s">
        <v>226</v>
      </c>
      <c r="D171" s="177"/>
      <c r="E171" s="180">
        <f>E160+E161+E162+E163+E164+E165+E166+E167+E168+E169+E170</f>
        <v>20000</v>
      </c>
      <c r="F171" s="180">
        <f t="shared" ref="F171:I171" si="18">F160+F161+F162+F163+F164+F165+F166+F167+F168+F169+F170</f>
        <v>22000</v>
      </c>
      <c r="G171" s="180">
        <f t="shared" si="18"/>
        <v>22000</v>
      </c>
      <c r="H171" s="180">
        <f t="shared" si="18"/>
        <v>22900</v>
      </c>
      <c r="I171" s="180">
        <f t="shared" si="18"/>
        <v>23126</v>
      </c>
      <c r="J171" s="180">
        <f>SUM(J160:J170)</f>
        <v>26183</v>
      </c>
      <c r="K171" s="181">
        <f>SUM(K160:K170)</f>
        <v>131399</v>
      </c>
      <c r="L171" s="640"/>
    </row>
    <row r="172" spans="1:12" s="19" customFormat="1" ht="34.9" customHeight="1" x14ac:dyDescent="0.25">
      <c r="A172" s="159" t="s">
        <v>14</v>
      </c>
      <c r="B172" s="165" t="s">
        <v>374</v>
      </c>
      <c r="C172" s="235" t="s">
        <v>206</v>
      </c>
      <c r="D172" s="163"/>
      <c r="E172" s="163"/>
      <c r="F172" s="163"/>
      <c r="G172" s="163"/>
      <c r="H172" s="163"/>
      <c r="I172" s="163"/>
      <c r="J172" s="163"/>
      <c r="K172" s="159"/>
      <c r="L172" s="602" t="s">
        <v>417</v>
      </c>
    </row>
    <row r="173" spans="1:12" s="19" customFormat="1" ht="18" customHeight="1" x14ac:dyDescent="0.2">
      <c r="A173" s="570" t="s">
        <v>232</v>
      </c>
      <c r="B173" s="117">
        <v>1</v>
      </c>
      <c r="C173" s="161" t="s">
        <v>207</v>
      </c>
      <c r="D173" s="162">
        <v>248161410</v>
      </c>
      <c r="E173" s="457">
        <v>250</v>
      </c>
      <c r="F173" s="457">
        <v>300</v>
      </c>
      <c r="G173" s="118">
        <v>345</v>
      </c>
      <c r="H173" s="118">
        <v>640</v>
      </c>
      <c r="I173" s="118">
        <v>745</v>
      </c>
      <c r="J173" s="36">
        <v>0</v>
      </c>
      <c r="K173" s="118">
        <f>E173+F173+G173+H173+I173+J173</f>
        <v>2280</v>
      </c>
      <c r="L173" s="524"/>
    </row>
    <row r="174" spans="1:12" s="19" customFormat="1" ht="18" customHeight="1" x14ac:dyDescent="0.2">
      <c r="A174" s="571"/>
      <c r="B174" s="117">
        <v>2</v>
      </c>
      <c r="C174" s="161" t="s">
        <v>208</v>
      </c>
      <c r="D174" s="162">
        <v>254273570</v>
      </c>
      <c r="E174" s="457">
        <v>950</v>
      </c>
      <c r="F174" s="457"/>
      <c r="G174" s="118">
        <v>2190</v>
      </c>
      <c r="H174" s="118">
        <v>4480</v>
      </c>
      <c r="I174" s="118">
        <v>3000</v>
      </c>
      <c r="J174" s="36">
        <v>3000</v>
      </c>
      <c r="K174" s="118">
        <f t="shared" ref="K174:K181" si="19">E174+F174+G174+H174+I174+J174</f>
        <v>13620</v>
      </c>
      <c r="L174" s="525"/>
    </row>
    <row r="175" spans="1:12" s="19" customFormat="1" ht="14.45" customHeight="1" x14ac:dyDescent="0.2">
      <c r="A175" s="571"/>
      <c r="B175" s="117">
        <v>3</v>
      </c>
      <c r="C175" s="161" t="s">
        <v>197</v>
      </c>
      <c r="D175" s="162">
        <v>154315762</v>
      </c>
      <c r="E175" s="457">
        <v>2878</v>
      </c>
      <c r="F175" s="457">
        <v>6600</v>
      </c>
      <c r="G175" s="118">
        <v>4754</v>
      </c>
      <c r="H175" s="118">
        <v>3800</v>
      </c>
      <c r="I175" s="118">
        <v>3948</v>
      </c>
      <c r="J175" s="36">
        <v>3100</v>
      </c>
      <c r="K175" s="118">
        <f t="shared" si="19"/>
        <v>25080</v>
      </c>
      <c r="L175" s="525"/>
    </row>
    <row r="176" spans="1:12" s="19" customFormat="1" ht="18" customHeight="1" x14ac:dyDescent="0.2">
      <c r="A176" s="571"/>
      <c r="B176" s="117">
        <v>4</v>
      </c>
      <c r="C176" s="161" t="s">
        <v>209</v>
      </c>
      <c r="D176" s="162">
        <v>303192046</v>
      </c>
      <c r="E176" s="457">
        <v>2000</v>
      </c>
      <c r="F176" s="457">
        <v>1900</v>
      </c>
      <c r="G176" s="118">
        <v>1055</v>
      </c>
      <c r="H176" s="118">
        <v>1340</v>
      </c>
      <c r="I176" s="118">
        <v>1400</v>
      </c>
      <c r="J176" s="36">
        <v>0</v>
      </c>
      <c r="K176" s="118">
        <f t="shared" si="19"/>
        <v>7695</v>
      </c>
      <c r="L176" s="525"/>
    </row>
    <row r="177" spans="1:12" s="19" customFormat="1" ht="18" customHeight="1" x14ac:dyDescent="0.2">
      <c r="A177" s="571"/>
      <c r="B177" s="117">
        <v>5</v>
      </c>
      <c r="C177" s="161" t="s">
        <v>210</v>
      </c>
      <c r="D177" s="162">
        <v>154281527</v>
      </c>
      <c r="E177" s="457">
        <v>1120</v>
      </c>
      <c r="F177" s="457">
        <v>982</v>
      </c>
      <c r="G177" s="118">
        <v>927</v>
      </c>
      <c r="H177" s="118">
        <v>1000</v>
      </c>
      <c r="I177" s="118">
        <v>0</v>
      </c>
      <c r="J177" s="36">
        <v>930</v>
      </c>
      <c r="K177" s="118">
        <f t="shared" si="19"/>
        <v>4959</v>
      </c>
      <c r="L177" s="525"/>
    </row>
    <row r="178" spans="1:12" s="19" customFormat="1" ht="18" customHeight="1" x14ac:dyDescent="0.2">
      <c r="A178" s="571"/>
      <c r="B178" s="117">
        <v>6</v>
      </c>
      <c r="C178" s="161" t="s">
        <v>201</v>
      </c>
      <c r="D178" s="162">
        <v>301216534</v>
      </c>
      <c r="E178" s="457">
        <v>1965</v>
      </c>
      <c r="F178" s="457">
        <v>1600</v>
      </c>
      <c r="G178" s="118">
        <v>1108</v>
      </c>
      <c r="H178" s="118">
        <v>1050</v>
      </c>
      <c r="I178" s="118">
        <v>0</v>
      </c>
      <c r="J178" s="36">
        <v>0</v>
      </c>
      <c r="K178" s="118">
        <f t="shared" si="19"/>
        <v>5723</v>
      </c>
      <c r="L178" s="525"/>
    </row>
    <row r="179" spans="1:12" s="19" customFormat="1" ht="18" customHeight="1" x14ac:dyDescent="0.2">
      <c r="A179" s="571"/>
      <c r="B179" s="117">
        <v>7</v>
      </c>
      <c r="C179" s="161" t="s">
        <v>202</v>
      </c>
      <c r="D179" s="162">
        <v>254284780</v>
      </c>
      <c r="E179" s="457">
        <v>0</v>
      </c>
      <c r="F179" s="457">
        <v>0</v>
      </c>
      <c r="G179" s="118">
        <v>915</v>
      </c>
      <c r="H179" s="118">
        <v>1860</v>
      </c>
      <c r="I179" s="118">
        <v>0</v>
      </c>
      <c r="J179" s="36">
        <v>0</v>
      </c>
      <c r="K179" s="118">
        <f t="shared" si="19"/>
        <v>2775</v>
      </c>
      <c r="L179" s="525"/>
    </row>
    <row r="180" spans="1:12" s="19" customFormat="1" ht="18" customHeight="1" x14ac:dyDescent="0.2">
      <c r="A180" s="571"/>
      <c r="B180" s="117">
        <v>8</v>
      </c>
      <c r="C180" s="161" t="s">
        <v>203</v>
      </c>
      <c r="D180" s="162">
        <v>190679146</v>
      </c>
      <c r="E180" s="457">
        <v>1450</v>
      </c>
      <c r="F180" s="457">
        <v>0</v>
      </c>
      <c r="G180" s="118">
        <v>1000</v>
      </c>
      <c r="H180" s="118">
        <v>1300</v>
      </c>
      <c r="I180" s="118">
        <v>0</v>
      </c>
      <c r="J180" s="36">
        <v>0</v>
      </c>
      <c r="K180" s="118">
        <f t="shared" si="19"/>
        <v>3750</v>
      </c>
      <c r="L180" s="525"/>
    </row>
    <row r="181" spans="1:12" s="19" customFormat="1" ht="17.25" customHeight="1" x14ac:dyDescent="0.2">
      <c r="A181" s="576"/>
      <c r="B181" s="117">
        <v>9</v>
      </c>
      <c r="C181" s="161" t="s">
        <v>211</v>
      </c>
      <c r="D181" s="162">
        <v>148382977</v>
      </c>
      <c r="E181" s="457">
        <v>0</v>
      </c>
      <c r="F181" s="457">
        <v>600</v>
      </c>
      <c r="G181" s="118">
        <v>0</v>
      </c>
      <c r="H181" s="118">
        <v>0</v>
      </c>
      <c r="I181" s="118">
        <v>0</v>
      </c>
      <c r="J181" s="222">
        <v>0</v>
      </c>
      <c r="K181" s="118">
        <f t="shared" si="19"/>
        <v>600</v>
      </c>
      <c r="L181" s="526"/>
    </row>
    <row r="182" spans="1:12" s="19" customFormat="1" ht="16.899999999999999" customHeight="1" x14ac:dyDescent="0.25">
      <c r="A182" s="641"/>
      <c r="B182" s="79"/>
      <c r="C182" s="68" t="s">
        <v>19</v>
      </c>
      <c r="D182" s="70"/>
      <c r="E182" s="642">
        <f>E173+E174+E175+E176+E177+E178+E179+E180+E181</f>
        <v>10613</v>
      </c>
      <c r="F182" s="642">
        <f t="shared" ref="F182:J182" si="20">F173+F174+F175+F176+F177+F178+F179+F180+F181</f>
        <v>11982</v>
      </c>
      <c r="G182" s="642">
        <f t="shared" si="20"/>
        <v>12294</v>
      </c>
      <c r="H182" s="642">
        <f t="shared" si="20"/>
        <v>15470</v>
      </c>
      <c r="I182" s="642">
        <f t="shared" si="20"/>
        <v>9093</v>
      </c>
      <c r="J182" s="642">
        <f t="shared" si="20"/>
        <v>7030</v>
      </c>
      <c r="K182" s="167">
        <f>SUM(K173:K181)</f>
        <v>66482</v>
      </c>
      <c r="L182" s="643"/>
    </row>
    <row r="183" spans="1:12" s="38" customFormat="1" ht="25.15" customHeight="1" x14ac:dyDescent="0.2">
      <c r="A183" s="608" t="s">
        <v>284</v>
      </c>
      <c r="B183" s="73" t="s">
        <v>11</v>
      </c>
      <c r="C183" s="65" t="s">
        <v>21</v>
      </c>
      <c r="D183" s="73" t="s">
        <v>12</v>
      </c>
      <c r="E183" s="74" t="s">
        <v>3</v>
      </c>
      <c r="F183" s="74" t="s">
        <v>4</v>
      </c>
      <c r="G183" s="74" t="s">
        <v>5</v>
      </c>
      <c r="H183" s="74" t="s">
        <v>187</v>
      </c>
      <c r="I183" s="74" t="s">
        <v>189</v>
      </c>
      <c r="J183" s="74" t="s">
        <v>190</v>
      </c>
      <c r="K183" s="74" t="s">
        <v>110</v>
      </c>
      <c r="L183" s="644" t="s">
        <v>13</v>
      </c>
    </row>
    <row r="184" spans="1:12" s="19" customFormat="1" ht="28.9" customHeight="1" x14ac:dyDescent="0.25">
      <c r="A184" s="159" t="s">
        <v>14</v>
      </c>
      <c r="B184" s="165" t="s">
        <v>375</v>
      </c>
      <c r="C184" s="633" t="s">
        <v>291</v>
      </c>
      <c r="D184" s="163"/>
      <c r="E184" s="163"/>
      <c r="F184" s="163"/>
      <c r="G184" s="163"/>
      <c r="H184" s="163"/>
      <c r="I184" s="163"/>
      <c r="J184" s="163"/>
      <c r="K184" s="159"/>
      <c r="L184" s="420" t="s">
        <v>418</v>
      </c>
    </row>
    <row r="185" spans="1:12" s="19" customFormat="1" ht="12" customHeight="1" x14ac:dyDescent="0.2">
      <c r="A185" s="573" t="s">
        <v>232</v>
      </c>
      <c r="B185" s="156">
        <v>1</v>
      </c>
      <c r="C185" s="132" t="s">
        <v>292</v>
      </c>
      <c r="D185" s="162">
        <v>154323339</v>
      </c>
      <c r="E185" s="150">
        <v>200</v>
      </c>
      <c r="F185" s="150">
        <v>600</v>
      </c>
      <c r="G185" s="150">
        <v>1200</v>
      </c>
      <c r="H185" s="150">
        <v>500</v>
      </c>
      <c r="I185" s="150">
        <v>1200</v>
      </c>
      <c r="J185" s="150">
        <v>0</v>
      </c>
      <c r="K185" s="196">
        <f>E185+F185+G185+H185+I185+J185</f>
        <v>3700</v>
      </c>
      <c r="L185" s="527" t="s">
        <v>353</v>
      </c>
    </row>
    <row r="186" spans="1:12" s="19" customFormat="1" ht="12" customHeight="1" x14ac:dyDescent="0.2">
      <c r="A186" s="574"/>
      <c r="B186" s="156">
        <v>2</v>
      </c>
      <c r="C186" s="132" t="s">
        <v>125</v>
      </c>
      <c r="D186" s="132">
        <v>254284780</v>
      </c>
      <c r="E186" s="150">
        <v>100</v>
      </c>
      <c r="F186" s="150">
        <v>350</v>
      </c>
      <c r="G186" s="150">
        <v>500</v>
      </c>
      <c r="H186" s="150">
        <v>400</v>
      </c>
      <c r="I186" s="150">
        <v>1200</v>
      </c>
      <c r="J186" s="150">
        <v>0</v>
      </c>
      <c r="K186" s="196">
        <f t="shared" ref="K186:K238" si="21">E186+F186+G186+H186+I186+J186</f>
        <v>2550</v>
      </c>
      <c r="L186" s="528"/>
    </row>
    <row r="187" spans="1:12" s="19" customFormat="1" ht="12" customHeight="1" x14ac:dyDescent="0.2">
      <c r="A187" s="574"/>
      <c r="B187" s="156">
        <v>3</v>
      </c>
      <c r="C187" s="132" t="s">
        <v>293</v>
      </c>
      <c r="D187" s="132">
        <v>301216534</v>
      </c>
      <c r="E187" s="150">
        <v>440</v>
      </c>
      <c r="F187" s="150">
        <v>700</v>
      </c>
      <c r="G187" s="150">
        <v>800</v>
      </c>
      <c r="H187" s="150">
        <v>300</v>
      </c>
      <c r="I187" s="150">
        <v>0</v>
      </c>
      <c r="J187" s="150">
        <v>0</v>
      </c>
      <c r="K187" s="196">
        <f t="shared" si="21"/>
        <v>2240</v>
      </c>
      <c r="L187" s="528"/>
    </row>
    <row r="188" spans="1:12" s="19" customFormat="1" ht="12" customHeight="1" x14ac:dyDescent="0.2">
      <c r="A188" s="574"/>
      <c r="B188" s="156">
        <v>4</v>
      </c>
      <c r="C188" s="132" t="s">
        <v>210</v>
      </c>
      <c r="D188" s="132">
        <v>154281527</v>
      </c>
      <c r="E188" s="150">
        <v>200</v>
      </c>
      <c r="F188" s="150">
        <v>500</v>
      </c>
      <c r="G188" s="150">
        <v>400</v>
      </c>
      <c r="H188" s="150">
        <v>800</v>
      </c>
      <c r="I188" s="150">
        <v>1200</v>
      </c>
      <c r="J188" s="150">
        <v>0</v>
      </c>
      <c r="K188" s="196">
        <f t="shared" si="21"/>
        <v>3100</v>
      </c>
      <c r="L188" s="528"/>
    </row>
    <row r="189" spans="1:12" s="19" customFormat="1" ht="12" customHeight="1" x14ac:dyDescent="0.2">
      <c r="A189" s="574"/>
      <c r="B189" s="156">
        <v>5</v>
      </c>
      <c r="C189" s="132" t="s">
        <v>294</v>
      </c>
      <c r="D189" s="162">
        <v>300027705</v>
      </c>
      <c r="E189" s="150">
        <v>0</v>
      </c>
      <c r="F189" s="150">
        <v>0</v>
      </c>
      <c r="G189" s="150">
        <v>0</v>
      </c>
      <c r="H189" s="150">
        <v>1000</v>
      </c>
      <c r="I189" s="150">
        <v>0</v>
      </c>
      <c r="J189" s="150">
        <v>0</v>
      </c>
      <c r="K189" s="196">
        <f t="shared" si="21"/>
        <v>1000</v>
      </c>
      <c r="L189" s="528"/>
    </row>
    <row r="190" spans="1:12" s="19" customFormat="1" ht="12" customHeight="1" x14ac:dyDescent="0.2">
      <c r="A190" s="574"/>
      <c r="B190" s="156">
        <v>6</v>
      </c>
      <c r="C190" s="116" t="s">
        <v>131</v>
      </c>
      <c r="D190" s="162">
        <v>190045779</v>
      </c>
      <c r="E190" s="150">
        <v>220</v>
      </c>
      <c r="F190" s="150">
        <v>300</v>
      </c>
      <c r="G190" s="150">
        <v>500</v>
      </c>
      <c r="H190" s="150">
        <v>400</v>
      </c>
      <c r="I190" s="150">
        <v>453</v>
      </c>
      <c r="J190" s="150">
        <v>0</v>
      </c>
      <c r="K190" s="196">
        <f t="shared" si="21"/>
        <v>1873</v>
      </c>
      <c r="L190" s="528"/>
    </row>
    <row r="191" spans="1:12" s="19" customFormat="1" ht="12" customHeight="1" x14ac:dyDescent="0.2">
      <c r="A191" s="574"/>
      <c r="B191" s="156">
        <v>7</v>
      </c>
      <c r="C191" s="116" t="s">
        <v>106</v>
      </c>
      <c r="D191" s="162">
        <v>304185478</v>
      </c>
      <c r="E191" s="150">
        <v>0</v>
      </c>
      <c r="F191" s="150">
        <v>350</v>
      </c>
      <c r="G191" s="150">
        <v>650</v>
      </c>
      <c r="H191" s="150">
        <v>1200</v>
      </c>
      <c r="I191" s="150">
        <v>0</v>
      </c>
      <c r="J191" s="150">
        <v>0</v>
      </c>
      <c r="K191" s="196">
        <f t="shared" si="21"/>
        <v>2200</v>
      </c>
      <c r="L191" s="422"/>
    </row>
    <row r="192" spans="1:12" s="19" customFormat="1" ht="12" customHeight="1" x14ac:dyDescent="0.2">
      <c r="A192" s="574"/>
      <c r="B192" s="156">
        <v>8</v>
      </c>
      <c r="C192" s="116" t="s">
        <v>82</v>
      </c>
      <c r="D192" s="162">
        <v>303441490</v>
      </c>
      <c r="E192" s="150">
        <v>100</v>
      </c>
      <c r="F192" s="150">
        <v>150</v>
      </c>
      <c r="G192" s="150">
        <v>200</v>
      </c>
      <c r="H192" s="150">
        <v>200</v>
      </c>
      <c r="I192" s="150">
        <v>725</v>
      </c>
      <c r="J192" s="150">
        <v>0</v>
      </c>
      <c r="K192" s="196">
        <f t="shared" si="21"/>
        <v>1375</v>
      </c>
      <c r="L192" s="422"/>
    </row>
    <row r="193" spans="1:12" s="19" customFormat="1" ht="12" customHeight="1" x14ac:dyDescent="0.2">
      <c r="A193" s="574"/>
      <c r="B193" s="156">
        <v>9</v>
      </c>
      <c r="C193" s="116" t="s">
        <v>127</v>
      </c>
      <c r="D193" s="162">
        <v>300040745</v>
      </c>
      <c r="E193" s="150">
        <v>250</v>
      </c>
      <c r="F193" s="150">
        <v>100</v>
      </c>
      <c r="G193" s="150">
        <v>500</v>
      </c>
      <c r="H193" s="150">
        <v>0</v>
      </c>
      <c r="I193" s="150">
        <v>1200</v>
      </c>
      <c r="J193" s="150">
        <v>0</v>
      </c>
      <c r="K193" s="196">
        <f t="shared" si="21"/>
        <v>2050</v>
      </c>
      <c r="L193" s="422"/>
    </row>
    <row r="194" spans="1:12" s="19" customFormat="1" ht="12" customHeight="1" x14ac:dyDescent="0.2">
      <c r="A194" s="574"/>
      <c r="B194" s="156">
        <v>10</v>
      </c>
      <c r="C194" s="116" t="s">
        <v>114</v>
      </c>
      <c r="D194" s="162">
        <v>290218260</v>
      </c>
      <c r="E194" s="150">
        <v>300</v>
      </c>
      <c r="F194" s="150">
        <v>1200</v>
      </c>
      <c r="G194" s="150">
        <v>1500</v>
      </c>
      <c r="H194" s="150">
        <v>1000</v>
      </c>
      <c r="I194" s="150">
        <v>1200</v>
      </c>
      <c r="J194" s="150">
        <v>0</v>
      </c>
      <c r="K194" s="196">
        <f t="shared" si="21"/>
        <v>5200</v>
      </c>
      <c r="L194" s="422"/>
    </row>
    <row r="195" spans="1:12" s="19" customFormat="1" ht="12" customHeight="1" x14ac:dyDescent="0.2">
      <c r="A195" s="574"/>
      <c r="B195" s="156">
        <v>11</v>
      </c>
      <c r="C195" s="116" t="s">
        <v>119</v>
      </c>
      <c r="D195" s="162">
        <v>190024265</v>
      </c>
      <c r="E195" s="150">
        <v>100</v>
      </c>
      <c r="F195" s="150">
        <v>400</v>
      </c>
      <c r="G195" s="150">
        <v>500</v>
      </c>
      <c r="H195" s="150">
        <v>500</v>
      </c>
      <c r="I195" s="150">
        <v>1150</v>
      </c>
      <c r="J195" s="150">
        <v>0</v>
      </c>
      <c r="K195" s="196">
        <f t="shared" si="21"/>
        <v>2650</v>
      </c>
      <c r="L195" s="422"/>
    </row>
    <row r="196" spans="1:12" s="19" customFormat="1" ht="12" customHeight="1" x14ac:dyDescent="0.2">
      <c r="A196" s="574"/>
      <c r="B196" s="156">
        <v>12</v>
      </c>
      <c r="C196" s="259" t="s">
        <v>171</v>
      </c>
      <c r="D196" s="132">
        <v>190049119</v>
      </c>
      <c r="E196" s="150">
        <v>600</v>
      </c>
      <c r="F196" s="150">
        <v>400</v>
      </c>
      <c r="G196" s="150">
        <v>400</v>
      </c>
      <c r="H196" s="150">
        <v>500</v>
      </c>
      <c r="I196" s="150">
        <v>1200</v>
      </c>
      <c r="J196" s="150">
        <v>0</v>
      </c>
      <c r="K196" s="196">
        <f t="shared" si="21"/>
        <v>3100</v>
      </c>
      <c r="L196" s="422"/>
    </row>
    <row r="197" spans="1:12" s="19" customFormat="1" ht="12" customHeight="1" x14ac:dyDescent="0.2">
      <c r="A197" s="574"/>
      <c r="B197" s="156">
        <v>13</v>
      </c>
      <c r="C197" s="259" t="s">
        <v>161</v>
      </c>
      <c r="D197" s="132">
        <v>190049457</v>
      </c>
      <c r="E197" s="150">
        <v>300</v>
      </c>
      <c r="F197" s="150">
        <v>500</v>
      </c>
      <c r="G197" s="150">
        <v>530</v>
      </c>
      <c r="H197" s="150">
        <v>500</v>
      </c>
      <c r="I197" s="150">
        <v>1200</v>
      </c>
      <c r="J197" s="150">
        <v>0</v>
      </c>
      <c r="K197" s="196">
        <f t="shared" si="21"/>
        <v>3030</v>
      </c>
      <c r="L197" s="422"/>
    </row>
    <row r="198" spans="1:12" s="19" customFormat="1" ht="12" customHeight="1" x14ac:dyDescent="0.2">
      <c r="A198" s="574"/>
      <c r="B198" s="156">
        <v>14</v>
      </c>
      <c r="C198" s="116" t="s">
        <v>122</v>
      </c>
      <c r="D198" s="162">
        <v>190023925</v>
      </c>
      <c r="E198" s="150">
        <v>80</v>
      </c>
      <c r="F198" s="150">
        <v>220</v>
      </c>
      <c r="G198" s="150">
        <v>500</v>
      </c>
      <c r="H198" s="150">
        <v>500</v>
      </c>
      <c r="I198" s="150">
        <v>1120</v>
      </c>
      <c r="J198" s="150">
        <v>0</v>
      </c>
      <c r="K198" s="196">
        <f t="shared" si="21"/>
        <v>2420</v>
      </c>
      <c r="L198" s="422"/>
    </row>
    <row r="199" spans="1:12" s="19" customFormat="1" ht="12" customHeight="1" x14ac:dyDescent="0.2">
      <c r="A199" s="574"/>
      <c r="B199" s="156">
        <v>15</v>
      </c>
      <c r="C199" s="116" t="s">
        <v>123</v>
      </c>
      <c r="D199" s="162">
        <v>190024112</v>
      </c>
      <c r="E199" s="150">
        <v>80</v>
      </c>
      <c r="F199" s="150">
        <v>330</v>
      </c>
      <c r="G199" s="150">
        <v>200</v>
      </c>
      <c r="H199" s="150">
        <v>200</v>
      </c>
      <c r="I199" s="150">
        <v>820</v>
      </c>
      <c r="J199" s="150">
        <v>0</v>
      </c>
      <c r="K199" s="196">
        <f t="shared" si="21"/>
        <v>1630</v>
      </c>
      <c r="L199" s="422"/>
    </row>
    <row r="200" spans="1:12" s="19" customFormat="1" ht="12" customHeight="1" x14ac:dyDescent="0.2">
      <c r="A200" s="574"/>
      <c r="B200" s="156">
        <v>16</v>
      </c>
      <c r="C200" s="116" t="s">
        <v>124</v>
      </c>
      <c r="D200" s="162">
        <v>290024070</v>
      </c>
      <c r="E200" s="150">
        <v>90</v>
      </c>
      <c r="F200" s="150">
        <v>100</v>
      </c>
      <c r="G200" s="150">
        <v>120</v>
      </c>
      <c r="H200" s="150">
        <v>200</v>
      </c>
      <c r="I200" s="150">
        <v>873</v>
      </c>
      <c r="J200" s="150">
        <v>0</v>
      </c>
      <c r="K200" s="196">
        <f t="shared" si="21"/>
        <v>1383</v>
      </c>
      <c r="L200" s="422"/>
    </row>
    <row r="201" spans="1:12" s="19" customFormat="1" ht="12" customHeight="1" x14ac:dyDescent="0.2">
      <c r="A201" s="574"/>
      <c r="B201" s="156">
        <v>17</v>
      </c>
      <c r="C201" s="116" t="s">
        <v>120</v>
      </c>
      <c r="D201" s="162">
        <v>190047591</v>
      </c>
      <c r="E201" s="150">
        <v>200</v>
      </c>
      <c r="F201" s="150">
        <v>0</v>
      </c>
      <c r="G201" s="150">
        <v>0</v>
      </c>
      <c r="H201" s="150">
        <v>0</v>
      </c>
      <c r="I201" s="150">
        <v>475</v>
      </c>
      <c r="J201" s="150">
        <v>0</v>
      </c>
      <c r="K201" s="196">
        <f t="shared" si="21"/>
        <v>675</v>
      </c>
      <c r="L201" s="422"/>
    </row>
    <row r="202" spans="1:12" s="19" customFormat="1" ht="12" customHeight="1" x14ac:dyDescent="0.2">
      <c r="A202" s="574"/>
      <c r="B202" s="156">
        <v>18</v>
      </c>
      <c r="C202" s="116" t="s">
        <v>85</v>
      </c>
      <c r="D202" s="162">
        <v>301911703</v>
      </c>
      <c r="E202" s="150">
        <v>0</v>
      </c>
      <c r="F202" s="150">
        <v>0</v>
      </c>
      <c r="G202" s="150">
        <v>0</v>
      </c>
      <c r="H202" s="150">
        <v>0</v>
      </c>
      <c r="I202" s="150">
        <v>1200</v>
      </c>
      <c r="J202" s="150">
        <v>0</v>
      </c>
      <c r="K202" s="196">
        <f t="shared" si="21"/>
        <v>1200</v>
      </c>
      <c r="L202" s="422"/>
    </row>
    <row r="203" spans="1:12" s="19" customFormat="1" ht="12" customHeight="1" x14ac:dyDescent="0.2">
      <c r="A203" s="574"/>
      <c r="B203" s="156">
        <v>19</v>
      </c>
      <c r="C203" s="116" t="s">
        <v>102</v>
      </c>
      <c r="D203" s="162">
        <v>302846272</v>
      </c>
      <c r="E203" s="150">
        <v>200</v>
      </c>
      <c r="F203" s="150">
        <v>500</v>
      </c>
      <c r="G203" s="150">
        <v>0</v>
      </c>
      <c r="H203" s="150">
        <v>0</v>
      </c>
      <c r="I203" s="150">
        <v>0</v>
      </c>
      <c r="J203" s="150">
        <v>0</v>
      </c>
      <c r="K203" s="196">
        <f t="shared" si="21"/>
        <v>700</v>
      </c>
      <c r="L203" s="422"/>
    </row>
    <row r="204" spans="1:12" s="19" customFormat="1" ht="12" customHeight="1" x14ac:dyDescent="0.2">
      <c r="A204" s="574"/>
      <c r="B204" s="156">
        <v>20</v>
      </c>
      <c r="C204" s="116" t="s">
        <v>47</v>
      </c>
      <c r="D204" s="162">
        <v>302665941</v>
      </c>
      <c r="E204" s="150">
        <v>100</v>
      </c>
      <c r="F204" s="150">
        <v>310</v>
      </c>
      <c r="G204" s="150">
        <v>300</v>
      </c>
      <c r="H204" s="150">
        <v>0</v>
      </c>
      <c r="I204" s="150">
        <v>971</v>
      </c>
      <c r="J204" s="150">
        <v>0</v>
      </c>
      <c r="K204" s="196">
        <f t="shared" si="21"/>
        <v>1681</v>
      </c>
      <c r="L204" s="422"/>
    </row>
    <row r="205" spans="1:12" s="19" customFormat="1" ht="12" customHeight="1" x14ac:dyDescent="0.2">
      <c r="A205" s="574"/>
      <c r="B205" s="156">
        <v>21</v>
      </c>
      <c r="C205" s="259" t="s">
        <v>89</v>
      </c>
      <c r="D205" s="132">
        <v>254334920</v>
      </c>
      <c r="E205" s="150">
        <v>0</v>
      </c>
      <c r="F205" s="150">
        <v>0</v>
      </c>
      <c r="G205" s="150">
        <v>0</v>
      </c>
      <c r="H205" s="150">
        <v>0</v>
      </c>
      <c r="I205" s="150">
        <v>979</v>
      </c>
      <c r="J205" s="150">
        <v>0</v>
      </c>
      <c r="K205" s="196">
        <f t="shared" si="21"/>
        <v>979</v>
      </c>
      <c r="L205" s="422"/>
    </row>
    <row r="206" spans="1:12" s="19" customFormat="1" ht="12" customHeight="1" x14ac:dyDescent="0.2">
      <c r="A206" s="574"/>
      <c r="B206" s="156">
        <v>22</v>
      </c>
      <c r="C206" s="259" t="s">
        <v>152</v>
      </c>
      <c r="D206" s="132">
        <v>300657593</v>
      </c>
      <c r="E206" s="150">
        <v>200</v>
      </c>
      <c r="F206" s="150">
        <v>300</v>
      </c>
      <c r="G206" s="150">
        <v>0</v>
      </c>
      <c r="H206" s="150">
        <v>0</v>
      </c>
      <c r="I206" s="150">
        <v>0</v>
      </c>
      <c r="J206" s="150">
        <v>0</v>
      </c>
      <c r="K206" s="196">
        <f t="shared" si="21"/>
        <v>500</v>
      </c>
      <c r="L206" s="422"/>
    </row>
    <row r="207" spans="1:12" s="19" customFormat="1" ht="12" customHeight="1" x14ac:dyDescent="0.2">
      <c r="A207" s="574"/>
      <c r="B207" s="156">
        <v>23</v>
      </c>
      <c r="C207" s="132" t="s">
        <v>295</v>
      </c>
      <c r="D207" s="132">
        <v>304156341</v>
      </c>
      <c r="E207" s="150">
        <v>0</v>
      </c>
      <c r="F207" s="150">
        <v>1800</v>
      </c>
      <c r="G207" s="150">
        <v>1300</v>
      </c>
      <c r="H207" s="150">
        <v>700</v>
      </c>
      <c r="I207" s="150">
        <v>864</v>
      </c>
      <c r="J207" s="150">
        <v>0</v>
      </c>
      <c r="K207" s="196">
        <f t="shared" si="21"/>
        <v>4664</v>
      </c>
      <c r="L207" s="422"/>
    </row>
    <row r="208" spans="1:12" s="19" customFormat="1" ht="12" customHeight="1" x14ac:dyDescent="0.2">
      <c r="A208" s="574"/>
      <c r="B208" s="156">
        <v>24</v>
      </c>
      <c r="C208" s="132" t="s">
        <v>296</v>
      </c>
      <c r="D208" s="132">
        <v>5432659</v>
      </c>
      <c r="E208" s="150">
        <v>40</v>
      </c>
      <c r="F208" s="150">
        <v>120</v>
      </c>
      <c r="G208" s="150">
        <v>400</v>
      </c>
      <c r="H208" s="150">
        <v>500</v>
      </c>
      <c r="I208" s="150">
        <v>1200</v>
      </c>
      <c r="J208" s="150">
        <v>0</v>
      </c>
      <c r="K208" s="196">
        <f t="shared" si="21"/>
        <v>2260</v>
      </c>
      <c r="L208" s="422"/>
    </row>
    <row r="209" spans="1:12" s="19" customFormat="1" ht="12" customHeight="1" x14ac:dyDescent="0.2">
      <c r="A209" s="574"/>
      <c r="B209" s="156">
        <v>25</v>
      </c>
      <c r="C209" s="132" t="s">
        <v>88</v>
      </c>
      <c r="D209" s="132">
        <v>302727898</v>
      </c>
      <c r="E209" s="150">
        <v>0</v>
      </c>
      <c r="F209" s="150">
        <v>0</v>
      </c>
      <c r="G209" s="150">
        <v>500</v>
      </c>
      <c r="H209" s="150">
        <v>0</v>
      </c>
      <c r="I209" s="150">
        <v>1200</v>
      </c>
      <c r="J209" s="150">
        <v>0</v>
      </c>
      <c r="K209" s="196">
        <f t="shared" si="21"/>
        <v>1700</v>
      </c>
      <c r="L209" s="422"/>
    </row>
    <row r="210" spans="1:12" s="19" customFormat="1" ht="12" customHeight="1" x14ac:dyDescent="0.2">
      <c r="A210" s="574"/>
      <c r="B210" s="156">
        <v>26</v>
      </c>
      <c r="C210" s="132" t="s">
        <v>297</v>
      </c>
      <c r="D210" s="132">
        <v>302455284</v>
      </c>
      <c r="E210" s="150">
        <v>0</v>
      </c>
      <c r="F210" s="150">
        <v>0</v>
      </c>
      <c r="G210" s="150">
        <v>0</v>
      </c>
      <c r="H210" s="150">
        <v>0</v>
      </c>
      <c r="I210" s="150">
        <v>952</v>
      </c>
      <c r="J210" s="150">
        <v>0</v>
      </c>
      <c r="K210" s="196">
        <f t="shared" si="21"/>
        <v>952</v>
      </c>
      <c r="L210" s="422"/>
    </row>
    <row r="211" spans="1:12" s="19" customFormat="1" ht="12" customHeight="1" x14ac:dyDescent="0.2">
      <c r="A211" s="574"/>
      <c r="B211" s="156">
        <v>27</v>
      </c>
      <c r="C211" s="132" t="s">
        <v>298</v>
      </c>
      <c r="D211" s="132">
        <v>184087777</v>
      </c>
      <c r="E211" s="150">
        <v>0</v>
      </c>
      <c r="F211" s="150">
        <v>0</v>
      </c>
      <c r="G211" s="150">
        <v>0</v>
      </c>
      <c r="H211" s="150">
        <v>0</v>
      </c>
      <c r="I211" s="150">
        <v>1818</v>
      </c>
      <c r="J211" s="150">
        <v>0</v>
      </c>
      <c r="K211" s="196">
        <f t="shared" si="21"/>
        <v>1818</v>
      </c>
      <c r="L211" s="422"/>
    </row>
    <row r="212" spans="1:12" s="19" customFormat="1" ht="12" customHeight="1" x14ac:dyDescent="0.2">
      <c r="A212" s="574"/>
      <c r="B212" s="156">
        <v>28</v>
      </c>
      <c r="C212" s="132" t="s">
        <v>299</v>
      </c>
      <c r="D212" s="132">
        <v>154335074</v>
      </c>
      <c r="E212" s="150">
        <v>100</v>
      </c>
      <c r="F212" s="150">
        <v>320</v>
      </c>
      <c r="G212" s="150">
        <v>0</v>
      </c>
      <c r="H212" s="150">
        <v>107</v>
      </c>
      <c r="I212" s="150">
        <v>0</v>
      </c>
      <c r="J212" s="150">
        <v>0</v>
      </c>
      <c r="K212" s="196">
        <f t="shared" si="21"/>
        <v>527</v>
      </c>
      <c r="L212" s="422"/>
    </row>
    <row r="213" spans="1:12" s="19" customFormat="1" ht="12" customHeight="1" x14ac:dyDescent="0.2">
      <c r="A213" s="574"/>
      <c r="B213" s="156">
        <v>29</v>
      </c>
      <c r="C213" s="132" t="s">
        <v>300</v>
      </c>
      <c r="D213" s="132">
        <v>154277977</v>
      </c>
      <c r="E213" s="150">
        <v>150</v>
      </c>
      <c r="F213" s="150">
        <v>200</v>
      </c>
      <c r="G213" s="150">
        <v>300</v>
      </c>
      <c r="H213" s="150">
        <v>0</v>
      </c>
      <c r="I213" s="150">
        <v>0</v>
      </c>
      <c r="J213" s="150">
        <v>0</v>
      </c>
      <c r="K213" s="196">
        <f t="shared" si="21"/>
        <v>650</v>
      </c>
      <c r="L213" s="422"/>
    </row>
    <row r="214" spans="1:12" s="19" customFormat="1" ht="12" customHeight="1" x14ac:dyDescent="0.2">
      <c r="A214" s="574"/>
      <c r="B214" s="156">
        <v>30</v>
      </c>
      <c r="C214" s="132" t="s">
        <v>301</v>
      </c>
      <c r="D214" s="132">
        <v>154159797</v>
      </c>
      <c r="E214" s="150">
        <v>600</v>
      </c>
      <c r="F214" s="150">
        <v>720</v>
      </c>
      <c r="G214" s="150">
        <v>500</v>
      </c>
      <c r="H214" s="150">
        <v>0</v>
      </c>
      <c r="I214" s="150">
        <v>0</v>
      </c>
      <c r="J214" s="150">
        <v>0</v>
      </c>
      <c r="K214" s="196">
        <f t="shared" si="21"/>
        <v>1820</v>
      </c>
      <c r="L214" s="422"/>
    </row>
    <row r="215" spans="1:12" s="19" customFormat="1" ht="12" customHeight="1" x14ac:dyDescent="0.2">
      <c r="A215" s="574"/>
      <c r="B215" s="156">
        <v>31</v>
      </c>
      <c r="C215" s="132" t="s">
        <v>302</v>
      </c>
      <c r="D215" s="132">
        <v>302686309</v>
      </c>
      <c r="E215" s="150">
        <v>100</v>
      </c>
      <c r="F215" s="150">
        <v>300</v>
      </c>
      <c r="G215" s="150">
        <v>0</v>
      </c>
      <c r="H215" s="150">
        <v>0</v>
      </c>
      <c r="I215" s="150">
        <v>0</v>
      </c>
      <c r="J215" s="150">
        <v>0</v>
      </c>
      <c r="K215" s="196">
        <f t="shared" si="21"/>
        <v>400</v>
      </c>
      <c r="L215" s="422"/>
    </row>
    <row r="216" spans="1:12" s="19" customFormat="1" ht="12" customHeight="1" x14ac:dyDescent="0.2">
      <c r="A216" s="574"/>
      <c r="B216" s="156">
        <v>32</v>
      </c>
      <c r="C216" s="132" t="s">
        <v>203</v>
      </c>
      <c r="D216" s="132">
        <v>190679146</v>
      </c>
      <c r="E216" s="150">
        <v>150</v>
      </c>
      <c r="F216" s="150">
        <v>100</v>
      </c>
      <c r="G216" s="150">
        <v>0</v>
      </c>
      <c r="H216" s="150">
        <v>0</v>
      </c>
      <c r="I216" s="150">
        <v>0</v>
      </c>
      <c r="J216" s="150">
        <v>0</v>
      </c>
      <c r="K216" s="196">
        <f t="shared" si="21"/>
        <v>250</v>
      </c>
      <c r="L216" s="422"/>
    </row>
    <row r="217" spans="1:12" s="19" customFormat="1" ht="12" customHeight="1" x14ac:dyDescent="0.2">
      <c r="A217" s="574"/>
      <c r="B217" s="156">
        <v>33</v>
      </c>
      <c r="C217" s="132" t="s">
        <v>303</v>
      </c>
      <c r="D217" s="132">
        <v>304168297</v>
      </c>
      <c r="E217" s="150">
        <v>0</v>
      </c>
      <c r="F217" s="150">
        <v>350</v>
      </c>
      <c r="G217" s="150">
        <v>0</v>
      </c>
      <c r="H217" s="150">
        <v>0</v>
      </c>
      <c r="I217" s="150">
        <v>0</v>
      </c>
      <c r="J217" s="150">
        <v>0</v>
      </c>
      <c r="K217" s="196">
        <f t="shared" si="21"/>
        <v>350</v>
      </c>
      <c r="L217" s="422"/>
    </row>
    <row r="218" spans="1:12" s="19" customFormat="1" ht="12" customHeight="1" x14ac:dyDescent="0.2">
      <c r="A218" s="574"/>
      <c r="B218" s="156">
        <v>34</v>
      </c>
      <c r="C218" s="132" t="s">
        <v>196</v>
      </c>
      <c r="D218" s="132">
        <v>300033035</v>
      </c>
      <c r="E218" s="150">
        <v>0</v>
      </c>
      <c r="F218" s="150">
        <v>500</v>
      </c>
      <c r="G218" s="150">
        <v>0</v>
      </c>
      <c r="H218" s="150">
        <v>0</v>
      </c>
      <c r="I218" s="150">
        <v>0</v>
      </c>
      <c r="J218" s="150">
        <v>0</v>
      </c>
      <c r="K218" s="196">
        <f t="shared" si="21"/>
        <v>500</v>
      </c>
      <c r="L218" s="422"/>
    </row>
    <row r="219" spans="1:12" s="19" customFormat="1" ht="12" customHeight="1" x14ac:dyDescent="0.2">
      <c r="A219" s="574"/>
      <c r="B219" s="156">
        <v>35</v>
      </c>
      <c r="C219" s="259" t="s">
        <v>142</v>
      </c>
      <c r="D219" s="132">
        <v>154280044</v>
      </c>
      <c r="E219" s="150">
        <v>300</v>
      </c>
      <c r="F219" s="150">
        <v>1000</v>
      </c>
      <c r="G219" s="150">
        <v>0</v>
      </c>
      <c r="H219" s="150">
        <v>0</v>
      </c>
      <c r="I219" s="150">
        <v>0</v>
      </c>
      <c r="J219" s="150">
        <v>0</v>
      </c>
      <c r="K219" s="196">
        <f t="shared" si="21"/>
        <v>1300</v>
      </c>
      <c r="L219" s="422"/>
    </row>
    <row r="220" spans="1:12" s="19" customFormat="1" ht="12" customHeight="1" x14ac:dyDescent="0.2">
      <c r="A220" s="574"/>
      <c r="B220" s="156">
        <v>36</v>
      </c>
      <c r="C220" s="259" t="s">
        <v>137</v>
      </c>
      <c r="D220" s="132">
        <v>190049838</v>
      </c>
      <c r="E220" s="150">
        <v>170</v>
      </c>
      <c r="F220" s="150">
        <v>200</v>
      </c>
      <c r="G220" s="150">
        <v>0</v>
      </c>
      <c r="H220" s="150">
        <v>0</v>
      </c>
      <c r="I220" s="150">
        <v>0</v>
      </c>
      <c r="J220" s="150">
        <v>0</v>
      </c>
      <c r="K220" s="196">
        <f t="shared" si="21"/>
        <v>370</v>
      </c>
      <c r="L220" s="422"/>
    </row>
    <row r="221" spans="1:12" s="19" customFormat="1" ht="12" customHeight="1" x14ac:dyDescent="0.2">
      <c r="A221" s="574"/>
      <c r="B221" s="156">
        <v>37</v>
      </c>
      <c r="C221" s="259" t="s">
        <v>144</v>
      </c>
      <c r="D221" s="132">
        <v>154295466</v>
      </c>
      <c r="E221" s="150">
        <v>150</v>
      </c>
      <c r="F221" s="150">
        <v>500</v>
      </c>
      <c r="G221" s="150">
        <v>0</v>
      </c>
      <c r="H221" s="150">
        <v>500</v>
      </c>
      <c r="I221" s="150">
        <v>0</v>
      </c>
      <c r="J221" s="150">
        <v>0</v>
      </c>
      <c r="K221" s="196">
        <f t="shared" si="21"/>
        <v>1150</v>
      </c>
      <c r="L221" s="422"/>
    </row>
    <row r="222" spans="1:12" s="19" customFormat="1" ht="12" customHeight="1" x14ac:dyDescent="0.2">
      <c r="A222" s="574"/>
      <c r="B222" s="156">
        <v>38</v>
      </c>
      <c r="C222" s="116" t="s">
        <v>107</v>
      </c>
      <c r="D222" s="162">
        <v>190046685</v>
      </c>
      <c r="E222" s="150">
        <v>0</v>
      </c>
      <c r="F222" s="150">
        <v>150</v>
      </c>
      <c r="G222" s="150">
        <v>200</v>
      </c>
      <c r="H222" s="150">
        <v>125</v>
      </c>
      <c r="I222" s="150">
        <v>0</v>
      </c>
      <c r="J222" s="150">
        <v>0</v>
      </c>
      <c r="K222" s="196">
        <f t="shared" si="21"/>
        <v>475</v>
      </c>
      <c r="L222" s="422"/>
    </row>
    <row r="223" spans="1:12" s="19" customFormat="1" ht="12" customHeight="1" x14ac:dyDescent="0.2">
      <c r="A223" s="574"/>
      <c r="B223" s="156">
        <v>39</v>
      </c>
      <c r="C223" s="259" t="s">
        <v>141</v>
      </c>
      <c r="D223" s="132">
        <v>191538141</v>
      </c>
      <c r="E223" s="150">
        <v>70</v>
      </c>
      <c r="F223" s="150">
        <v>300</v>
      </c>
      <c r="G223" s="150">
        <v>300</v>
      </c>
      <c r="H223" s="150">
        <v>0</v>
      </c>
      <c r="I223" s="150">
        <v>0</v>
      </c>
      <c r="J223" s="150">
        <v>0</v>
      </c>
      <c r="K223" s="196">
        <f t="shared" si="21"/>
        <v>670</v>
      </c>
      <c r="L223" s="422"/>
    </row>
    <row r="224" spans="1:12" s="19" customFormat="1" ht="12" customHeight="1" x14ac:dyDescent="0.2">
      <c r="A224" s="574"/>
      <c r="B224" s="156">
        <v>40</v>
      </c>
      <c r="C224" s="259" t="s">
        <v>304</v>
      </c>
      <c r="D224" s="132">
        <v>191348163</v>
      </c>
      <c r="E224" s="150">
        <v>340</v>
      </c>
      <c r="F224" s="150">
        <v>0</v>
      </c>
      <c r="G224" s="150">
        <v>0</v>
      </c>
      <c r="H224" s="150">
        <v>0</v>
      </c>
      <c r="I224" s="150">
        <v>0</v>
      </c>
      <c r="J224" s="150">
        <v>0</v>
      </c>
      <c r="K224" s="196">
        <f t="shared" si="21"/>
        <v>340</v>
      </c>
      <c r="L224" s="422"/>
    </row>
    <row r="225" spans="1:12" s="19" customFormat="1" ht="12" customHeight="1" x14ac:dyDescent="0.2">
      <c r="A225" s="574"/>
      <c r="B225" s="156">
        <v>41</v>
      </c>
      <c r="C225" s="116" t="s">
        <v>38</v>
      </c>
      <c r="D225" s="162">
        <v>301695351</v>
      </c>
      <c r="E225" s="150">
        <v>300</v>
      </c>
      <c r="F225" s="150">
        <v>430</v>
      </c>
      <c r="G225" s="150">
        <v>800</v>
      </c>
      <c r="H225" s="150">
        <v>0</v>
      </c>
      <c r="I225" s="150">
        <v>0</v>
      </c>
      <c r="J225" s="150">
        <v>0</v>
      </c>
      <c r="K225" s="196">
        <f t="shared" si="21"/>
        <v>1530</v>
      </c>
      <c r="L225" s="422"/>
    </row>
    <row r="226" spans="1:12" s="19" customFormat="1" ht="12" customHeight="1" x14ac:dyDescent="0.2">
      <c r="A226" s="574"/>
      <c r="B226" s="156">
        <v>42</v>
      </c>
      <c r="C226" s="116" t="s">
        <v>305</v>
      </c>
      <c r="D226" s="162">
        <v>302331913</v>
      </c>
      <c r="E226" s="150">
        <v>200</v>
      </c>
      <c r="F226" s="150">
        <v>0</v>
      </c>
      <c r="G226" s="150">
        <v>0</v>
      </c>
      <c r="H226" s="150">
        <v>0</v>
      </c>
      <c r="I226" s="150">
        <v>0</v>
      </c>
      <c r="J226" s="150">
        <v>0</v>
      </c>
      <c r="K226" s="196">
        <f t="shared" si="21"/>
        <v>200</v>
      </c>
      <c r="L226" s="422"/>
    </row>
    <row r="227" spans="1:12" s="19" customFormat="1" ht="12" customHeight="1" x14ac:dyDescent="0.2">
      <c r="A227" s="574"/>
      <c r="B227" s="156">
        <v>43</v>
      </c>
      <c r="C227" s="116" t="s">
        <v>306</v>
      </c>
      <c r="D227" s="162">
        <v>195763139</v>
      </c>
      <c r="E227" s="150">
        <v>100</v>
      </c>
      <c r="F227" s="150">
        <v>0</v>
      </c>
      <c r="G227" s="150">
        <v>0</v>
      </c>
      <c r="H227" s="150">
        <v>0</v>
      </c>
      <c r="I227" s="150">
        <v>0</v>
      </c>
      <c r="J227" s="150">
        <v>0</v>
      </c>
      <c r="K227" s="196">
        <f t="shared" si="21"/>
        <v>100</v>
      </c>
      <c r="L227" s="422"/>
    </row>
    <row r="228" spans="1:12" s="19" customFormat="1" ht="12" customHeight="1" x14ac:dyDescent="0.2">
      <c r="A228" s="574"/>
      <c r="B228" s="156">
        <v>44</v>
      </c>
      <c r="C228" s="116" t="s">
        <v>129</v>
      </c>
      <c r="D228" s="162">
        <v>303459378</v>
      </c>
      <c r="E228" s="150">
        <v>200</v>
      </c>
      <c r="F228" s="150">
        <v>0</v>
      </c>
      <c r="G228" s="150">
        <v>0</v>
      </c>
      <c r="H228" s="150">
        <v>0</v>
      </c>
      <c r="I228" s="150">
        <v>0</v>
      </c>
      <c r="J228" s="150">
        <v>0</v>
      </c>
      <c r="K228" s="196">
        <f t="shared" si="21"/>
        <v>200</v>
      </c>
      <c r="L228" s="422"/>
    </row>
    <row r="229" spans="1:12" s="19" customFormat="1" ht="12" customHeight="1" x14ac:dyDescent="0.2">
      <c r="A229" s="574"/>
      <c r="B229" s="156">
        <v>45</v>
      </c>
      <c r="C229" s="116" t="s">
        <v>307</v>
      </c>
      <c r="D229" s="254">
        <v>190049980</v>
      </c>
      <c r="E229" s="150">
        <v>50</v>
      </c>
      <c r="F229" s="150">
        <v>0</v>
      </c>
      <c r="G229" s="150">
        <v>0</v>
      </c>
      <c r="H229" s="150">
        <v>0</v>
      </c>
      <c r="I229" s="150">
        <v>0</v>
      </c>
      <c r="J229" s="150">
        <v>0</v>
      </c>
      <c r="K229" s="196">
        <f t="shared" si="21"/>
        <v>50</v>
      </c>
      <c r="L229" s="422"/>
    </row>
    <row r="230" spans="1:12" s="19" customFormat="1" ht="12" customHeight="1" x14ac:dyDescent="0.2">
      <c r="A230" s="574"/>
      <c r="B230" s="156">
        <v>46</v>
      </c>
      <c r="C230" s="116" t="s">
        <v>94</v>
      </c>
      <c r="D230" s="162">
        <v>154323339</v>
      </c>
      <c r="E230" s="150">
        <v>140</v>
      </c>
      <c r="F230" s="150">
        <v>0</v>
      </c>
      <c r="G230" s="150">
        <v>0</v>
      </c>
      <c r="H230" s="150">
        <v>0</v>
      </c>
      <c r="I230" s="150">
        <v>0</v>
      </c>
      <c r="J230" s="150">
        <v>0</v>
      </c>
      <c r="K230" s="196">
        <f t="shared" si="21"/>
        <v>140</v>
      </c>
      <c r="L230" s="422"/>
    </row>
    <row r="231" spans="1:12" s="19" customFormat="1" ht="12" customHeight="1" x14ac:dyDescent="0.2">
      <c r="A231" s="574"/>
      <c r="B231" s="156">
        <v>47</v>
      </c>
      <c r="C231" s="116" t="s">
        <v>308</v>
      </c>
      <c r="D231" s="162">
        <v>154330860</v>
      </c>
      <c r="E231" s="150">
        <v>100</v>
      </c>
      <c r="F231" s="150">
        <v>0</v>
      </c>
      <c r="G231" s="150">
        <v>0</v>
      </c>
      <c r="H231" s="150">
        <v>0</v>
      </c>
      <c r="I231" s="150">
        <v>0</v>
      </c>
      <c r="J231" s="150">
        <v>0</v>
      </c>
      <c r="K231" s="196">
        <f t="shared" si="21"/>
        <v>100</v>
      </c>
      <c r="L231" s="422"/>
    </row>
    <row r="232" spans="1:12" s="19" customFormat="1" ht="12" customHeight="1" x14ac:dyDescent="0.2">
      <c r="A232" s="574"/>
      <c r="B232" s="156">
        <v>48</v>
      </c>
      <c r="C232" s="116" t="s">
        <v>66</v>
      </c>
      <c r="D232" s="261" t="s">
        <v>309</v>
      </c>
      <c r="E232" s="150">
        <v>0</v>
      </c>
      <c r="F232" s="150">
        <v>0</v>
      </c>
      <c r="G232" s="150">
        <v>500</v>
      </c>
      <c r="H232" s="150">
        <v>400</v>
      </c>
      <c r="I232" s="150">
        <v>0</v>
      </c>
      <c r="J232" s="150">
        <v>0</v>
      </c>
      <c r="K232" s="196">
        <f t="shared" si="21"/>
        <v>900</v>
      </c>
      <c r="L232" s="422"/>
    </row>
    <row r="233" spans="1:12" s="19" customFormat="1" ht="12" customHeight="1" x14ac:dyDescent="0.2">
      <c r="A233" s="574"/>
      <c r="B233" s="156">
        <v>49</v>
      </c>
      <c r="C233" s="116" t="s">
        <v>59</v>
      </c>
      <c r="D233" s="132">
        <v>300518355</v>
      </c>
      <c r="E233" s="150">
        <v>0</v>
      </c>
      <c r="F233" s="150">
        <v>0</v>
      </c>
      <c r="G233" s="150">
        <v>300</v>
      </c>
      <c r="H233" s="150">
        <v>0</v>
      </c>
      <c r="I233" s="150">
        <v>0</v>
      </c>
      <c r="J233" s="150">
        <v>0</v>
      </c>
      <c r="K233" s="196">
        <f t="shared" si="21"/>
        <v>300</v>
      </c>
      <c r="L233" s="422"/>
    </row>
    <row r="234" spans="1:12" s="19" customFormat="1" ht="12" customHeight="1" x14ac:dyDescent="0.2">
      <c r="A234" s="574"/>
      <c r="B234" s="156">
        <v>50</v>
      </c>
      <c r="C234" s="116" t="s">
        <v>96</v>
      </c>
      <c r="D234" s="132">
        <v>303502356</v>
      </c>
      <c r="E234" s="150">
        <v>0</v>
      </c>
      <c r="F234" s="150">
        <v>0</v>
      </c>
      <c r="G234" s="150">
        <v>0</v>
      </c>
      <c r="H234" s="150">
        <v>1000</v>
      </c>
      <c r="I234" s="150">
        <v>0</v>
      </c>
      <c r="J234" s="150">
        <v>0</v>
      </c>
      <c r="K234" s="196">
        <f t="shared" si="21"/>
        <v>1000</v>
      </c>
      <c r="L234" s="422"/>
    </row>
    <row r="235" spans="1:12" s="19" customFormat="1" ht="12" customHeight="1" x14ac:dyDescent="0.2">
      <c r="A235" s="574"/>
      <c r="B235" s="156">
        <v>51</v>
      </c>
      <c r="C235" s="116" t="s">
        <v>310</v>
      </c>
      <c r="D235" s="132">
        <v>190048540</v>
      </c>
      <c r="E235" s="150">
        <v>0</v>
      </c>
      <c r="F235" s="150">
        <v>0</v>
      </c>
      <c r="G235" s="150">
        <v>0</v>
      </c>
      <c r="H235" s="150">
        <v>200</v>
      </c>
      <c r="I235" s="150">
        <v>0</v>
      </c>
      <c r="J235" s="150">
        <v>0</v>
      </c>
      <c r="K235" s="196">
        <f t="shared" si="21"/>
        <v>200</v>
      </c>
      <c r="L235" s="422"/>
    </row>
    <row r="236" spans="1:12" s="19" customFormat="1" ht="12" customHeight="1" x14ac:dyDescent="0.2">
      <c r="A236" s="574"/>
      <c r="B236" s="156">
        <v>52</v>
      </c>
      <c r="C236" s="116" t="s">
        <v>36</v>
      </c>
      <c r="D236" s="132">
        <v>300828489</v>
      </c>
      <c r="E236" s="150">
        <v>0</v>
      </c>
      <c r="F236" s="150">
        <v>0</v>
      </c>
      <c r="G236" s="150">
        <v>0</v>
      </c>
      <c r="H236" s="150">
        <v>600</v>
      </c>
      <c r="I236" s="150">
        <v>0</v>
      </c>
      <c r="J236" s="150">
        <v>0</v>
      </c>
      <c r="K236" s="196">
        <f t="shared" si="21"/>
        <v>600</v>
      </c>
      <c r="L236" s="422"/>
    </row>
    <row r="237" spans="1:12" s="19" customFormat="1" ht="12" customHeight="1" x14ac:dyDescent="0.2">
      <c r="A237" s="574"/>
      <c r="B237" s="156">
        <v>53</v>
      </c>
      <c r="C237" s="116" t="s">
        <v>200</v>
      </c>
      <c r="D237" s="162">
        <v>154322760</v>
      </c>
      <c r="E237" s="150">
        <v>0</v>
      </c>
      <c r="F237" s="150">
        <v>0</v>
      </c>
      <c r="G237" s="150">
        <v>0</v>
      </c>
      <c r="H237" s="150">
        <v>400</v>
      </c>
      <c r="I237" s="150">
        <v>0</v>
      </c>
      <c r="J237" s="150">
        <v>0</v>
      </c>
      <c r="K237" s="196">
        <f t="shared" si="21"/>
        <v>400</v>
      </c>
      <c r="L237" s="422"/>
    </row>
    <row r="238" spans="1:12" s="19" customFormat="1" ht="12" customHeight="1" x14ac:dyDescent="0.2">
      <c r="A238" s="575"/>
      <c r="B238" s="156">
        <v>54</v>
      </c>
      <c r="C238" s="116" t="s">
        <v>48</v>
      </c>
      <c r="D238" s="132">
        <v>154332911</v>
      </c>
      <c r="E238" s="150">
        <v>0</v>
      </c>
      <c r="F238" s="150">
        <v>0</v>
      </c>
      <c r="G238" s="150">
        <v>0</v>
      </c>
      <c r="H238" s="150">
        <v>700</v>
      </c>
      <c r="I238" s="150">
        <v>0</v>
      </c>
      <c r="J238" s="150">
        <v>0</v>
      </c>
      <c r="K238" s="196">
        <f t="shared" si="21"/>
        <v>700</v>
      </c>
      <c r="L238" s="422"/>
    </row>
    <row r="239" spans="1:12" s="19" customFormat="1" ht="12" customHeight="1" x14ac:dyDescent="0.2">
      <c r="A239" s="645"/>
      <c r="B239" s="256"/>
      <c r="C239" s="257" t="s">
        <v>19</v>
      </c>
      <c r="D239" s="255"/>
      <c r="E239" s="646">
        <f>SUM(E185:E238)</f>
        <v>7020</v>
      </c>
      <c r="F239" s="646">
        <f t="shared" ref="F239:G239" si="22">SUM(F185:F238)</f>
        <v>14300</v>
      </c>
      <c r="G239" s="646">
        <f t="shared" si="22"/>
        <v>13900</v>
      </c>
      <c r="H239" s="646">
        <f>SUM(H185:H238)</f>
        <v>13432</v>
      </c>
      <c r="I239" s="646">
        <f>SUM(I185:I238)</f>
        <v>23200</v>
      </c>
      <c r="J239" s="646">
        <v>0</v>
      </c>
      <c r="K239" s="351">
        <f>SUM(K185:K238)</f>
        <v>71852</v>
      </c>
      <c r="L239" s="423"/>
    </row>
    <row r="240" spans="1:12" s="19" customFormat="1" ht="29.45" customHeight="1" x14ac:dyDescent="0.25">
      <c r="A240" s="159" t="s">
        <v>14</v>
      </c>
      <c r="B240" s="260" t="s">
        <v>376</v>
      </c>
      <c r="C240" s="258" t="s">
        <v>311</v>
      </c>
      <c r="D240" s="89"/>
      <c r="E240" s="89"/>
      <c r="F240" s="89"/>
      <c r="G240" s="89"/>
      <c r="H240" s="89"/>
      <c r="I240" s="89"/>
      <c r="J240" s="89"/>
      <c r="K240" s="352"/>
      <c r="L240" s="420" t="s">
        <v>418</v>
      </c>
    </row>
    <row r="241" spans="1:12" s="19" customFormat="1" ht="12" customHeight="1" x14ac:dyDescent="0.2">
      <c r="A241" s="573" t="s">
        <v>232</v>
      </c>
      <c r="B241" s="156">
        <v>1</v>
      </c>
      <c r="C241" s="150" t="s">
        <v>312</v>
      </c>
      <c r="D241" s="262">
        <v>154278698</v>
      </c>
      <c r="E241" s="150">
        <v>7540</v>
      </c>
      <c r="F241" s="150">
        <v>8400</v>
      </c>
      <c r="G241" s="150">
        <v>9600</v>
      </c>
      <c r="H241" s="150">
        <v>9050</v>
      </c>
      <c r="I241" s="150">
        <v>2000</v>
      </c>
      <c r="J241" s="150">
        <v>6110</v>
      </c>
      <c r="K241" s="196">
        <f>E241+F241+G241+H241+I241+J241</f>
        <v>42700</v>
      </c>
      <c r="L241" s="424"/>
    </row>
    <row r="242" spans="1:12" s="19" customFormat="1" ht="12" customHeight="1" x14ac:dyDescent="0.2">
      <c r="A242" s="574"/>
      <c r="B242" s="156">
        <v>2</v>
      </c>
      <c r="C242" s="150" t="s">
        <v>299</v>
      </c>
      <c r="D242" s="262">
        <v>154335074</v>
      </c>
      <c r="E242" s="150">
        <v>460</v>
      </c>
      <c r="F242" s="150">
        <v>470</v>
      </c>
      <c r="G242" s="150">
        <v>2400</v>
      </c>
      <c r="H242" s="150">
        <v>2250</v>
      </c>
      <c r="I242" s="150">
        <v>1525</v>
      </c>
      <c r="J242" s="150">
        <v>1590</v>
      </c>
      <c r="K242" s="196">
        <f t="shared" ref="K242:K245" si="23">E242+F242+G242+H242+I242+J242</f>
        <v>8695</v>
      </c>
      <c r="L242" s="538"/>
    </row>
    <row r="243" spans="1:12" s="19" customFormat="1" ht="12" customHeight="1" x14ac:dyDescent="0.2">
      <c r="A243" s="574"/>
      <c r="B243" s="156">
        <v>3</v>
      </c>
      <c r="C243" s="150" t="s">
        <v>313</v>
      </c>
      <c r="D243" s="262">
        <v>154278545</v>
      </c>
      <c r="E243" s="150">
        <v>12000</v>
      </c>
      <c r="F243" s="150">
        <v>9230</v>
      </c>
      <c r="G243" s="150">
        <v>6000</v>
      </c>
      <c r="H243" s="150">
        <v>7000</v>
      </c>
      <c r="I243" s="150">
        <v>4000</v>
      </c>
      <c r="J243" s="150">
        <v>0</v>
      </c>
      <c r="K243" s="196">
        <f t="shared" si="23"/>
        <v>38230</v>
      </c>
      <c r="L243" s="539"/>
    </row>
    <row r="244" spans="1:12" s="19" customFormat="1" ht="12" customHeight="1" x14ac:dyDescent="0.2">
      <c r="A244" s="574"/>
      <c r="B244" s="156">
        <v>4</v>
      </c>
      <c r="C244" s="150" t="s">
        <v>314</v>
      </c>
      <c r="D244" s="262">
        <v>154304933</v>
      </c>
      <c r="E244" s="150">
        <v>2000</v>
      </c>
      <c r="F244" s="150">
        <v>1900</v>
      </c>
      <c r="G244" s="150">
        <v>2000</v>
      </c>
      <c r="H244" s="150">
        <v>1000</v>
      </c>
      <c r="I244" s="150">
        <v>1420</v>
      </c>
      <c r="J244" s="150">
        <v>0</v>
      </c>
      <c r="K244" s="196">
        <f t="shared" si="23"/>
        <v>8320</v>
      </c>
      <c r="L244" s="539"/>
    </row>
    <row r="245" spans="1:12" s="19" customFormat="1" ht="12" customHeight="1" x14ac:dyDescent="0.2">
      <c r="A245" s="575"/>
      <c r="B245" s="156">
        <v>5</v>
      </c>
      <c r="C245" s="150" t="s">
        <v>315</v>
      </c>
      <c r="D245" s="262">
        <v>304292804</v>
      </c>
      <c r="E245" s="150">
        <v>0</v>
      </c>
      <c r="F245" s="150">
        <v>0</v>
      </c>
      <c r="G245" s="150">
        <v>0</v>
      </c>
      <c r="H245" s="150">
        <v>700</v>
      </c>
      <c r="I245" s="150">
        <v>0</v>
      </c>
      <c r="J245" s="150">
        <v>0</v>
      </c>
      <c r="K245" s="196">
        <f t="shared" si="23"/>
        <v>700</v>
      </c>
      <c r="L245" s="540"/>
    </row>
    <row r="246" spans="1:12" ht="15.75" customHeight="1" x14ac:dyDescent="0.25">
      <c r="A246" s="603"/>
      <c r="B246" s="169"/>
      <c r="C246" s="170" t="s">
        <v>19</v>
      </c>
      <c r="D246" s="168"/>
      <c r="E246" s="621">
        <f>SUM(E241:E245)</f>
        <v>22000</v>
      </c>
      <c r="F246" s="621">
        <f t="shared" ref="F246:I246" si="24">SUM(F241:F245)</f>
        <v>20000</v>
      </c>
      <c r="G246" s="621">
        <f t="shared" si="24"/>
        <v>20000</v>
      </c>
      <c r="H246" s="621">
        <f t="shared" si="24"/>
        <v>20000</v>
      </c>
      <c r="I246" s="621">
        <f t="shared" si="24"/>
        <v>8945</v>
      </c>
      <c r="J246" s="621">
        <f>SUM(J241:J245)</f>
        <v>7700</v>
      </c>
      <c r="K246" s="263">
        <f>SUM(K241:K245)</f>
        <v>98645</v>
      </c>
      <c r="L246" s="643"/>
    </row>
    <row r="247" spans="1:12" ht="37.5" customHeight="1" x14ac:dyDescent="0.2">
      <c r="A247" s="608" t="s">
        <v>285</v>
      </c>
      <c r="B247" s="252" t="s">
        <v>11</v>
      </c>
      <c r="C247" s="247" t="s">
        <v>21</v>
      </c>
      <c r="D247" s="252" t="s">
        <v>12</v>
      </c>
      <c r="E247" s="310" t="s">
        <v>3</v>
      </c>
      <c r="F247" s="310" t="s">
        <v>4</v>
      </c>
      <c r="G247" s="310" t="s">
        <v>5</v>
      </c>
      <c r="H247" s="310" t="s">
        <v>187</v>
      </c>
      <c r="I247" s="310" t="s">
        <v>189</v>
      </c>
      <c r="J247" s="310" t="s">
        <v>190</v>
      </c>
      <c r="K247" s="310" t="s">
        <v>110</v>
      </c>
      <c r="L247" s="647" t="s">
        <v>13</v>
      </c>
    </row>
    <row r="248" spans="1:12" ht="25.15" customHeight="1" x14ac:dyDescent="0.25">
      <c r="A248" s="188" t="s">
        <v>14</v>
      </c>
      <c r="B248" s="189" t="s">
        <v>377</v>
      </c>
      <c r="C248" s="210" t="s">
        <v>236</v>
      </c>
      <c r="D248" s="204"/>
      <c r="E248" s="192"/>
      <c r="F248" s="80"/>
      <c r="G248" s="80"/>
      <c r="H248" s="80"/>
      <c r="I248" s="80"/>
      <c r="J248" s="80"/>
      <c r="K248" s="188"/>
      <c r="L248" s="648" t="s">
        <v>419</v>
      </c>
    </row>
    <row r="249" spans="1:12" s="19" customFormat="1" ht="15.75" customHeight="1" x14ac:dyDescent="0.2">
      <c r="A249" s="570" t="s">
        <v>232</v>
      </c>
      <c r="B249" s="459">
        <v>1</v>
      </c>
      <c r="C249" s="230" t="s">
        <v>237</v>
      </c>
      <c r="D249" s="212">
        <v>300554682</v>
      </c>
      <c r="E249" s="82">
        <v>260</v>
      </c>
      <c r="F249" s="72">
        <v>650</v>
      </c>
      <c r="G249" s="214">
        <v>700</v>
      </c>
      <c r="H249" s="36">
        <v>600</v>
      </c>
      <c r="I249" s="49">
        <v>0</v>
      </c>
      <c r="J249" s="384">
        <v>600</v>
      </c>
      <c r="K249" s="216">
        <f>E249+F249+G249+H249+I249+J249</f>
        <v>2810</v>
      </c>
      <c r="L249" s="598"/>
    </row>
    <row r="250" spans="1:12" s="19" customFormat="1" ht="15.75" customHeight="1" x14ac:dyDescent="0.2">
      <c r="A250" s="571"/>
      <c r="B250" s="459">
        <v>2</v>
      </c>
      <c r="C250" s="230" t="s">
        <v>238</v>
      </c>
      <c r="D250" s="212">
        <v>190049980</v>
      </c>
      <c r="E250" s="82">
        <v>1890</v>
      </c>
      <c r="F250" s="211">
        <v>0</v>
      </c>
      <c r="G250" s="49">
        <v>0</v>
      </c>
      <c r="H250" s="49">
        <v>0</v>
      </c>
      <c r="I250" s="49">
        <v>0</v>
      </c>
      <c r="J250" s="384">
        <v>0</v>
      </c>
      <c r="K250" s="216">
        <f t="shared" ref="K250:K281" si="25">E250+F250+G250+H250+I250+J250</f>
        <v>1890</v>
      </c>
      <c r="L250" s="538"/>
    </row>
    <row r="251" spans="1:12" s="19" customFormat="1" ht="15.75" customHeight="1" x14ac:dyDescent="0.2">
      <c r="A251" s="571"/>
      <c r="B251" s="459">
        <v>3</v>
      </c>
      <c r="C251" s="230" t="s">
        <v>239</v>
      </c>
      <c r="D251" s="212">
        <v>148418882</v>
      </c>
      <c r="E251" s="82">
        <v>280</v>
      </c>
      <c r="F251" s="211">
        <v>0</v>
      </c>
      <c r="G251" s="49">
        <v>0</v>
      </c>
      <c r="H251" s="49">
        <v>0</v>
      </c>
      <c r="I251" s="49">
        <v>0</v>
      </c>
      <c r="J251" s="384">
        <v>0</v>
      </c>
      <c r="K251" s="216">
        <f t="shared" si="25"/>
        <v>280</v>
      </c>
      <c r="L251" s="539"/>
    </row>
    <row r="252" spans="1:12" s="19" customFormat="1" ht="15.75" customHeight="1" x14ac:dyDescent="0.2">
      <c r="A252" s="571"/>
      <c r="B252" s="459">
        <v>4</v>
      </c>
      <c r="C252" s="230" t="s">
        <v>177</v>
      </c>
      <c r="D252" s="212">
        <v>190078494</v>
      </c>
      <c r="E252" s="82">
        <v>6900</v>
      </c>
      <c r="F252" s="211">
        <v>0</v>
      </c>
      <c r="G252" s="49">
        <v>0</v>
      </c>
      <c r="H252" s="49">
        <v>0</v>
      </c>
      <c r="I252" s="49">
        <v>0</v>
      </c>
      <c r="J252" s="384">
        <v>0</v>
      </c>
      <c r="K252" s="216">
        <f t="shared" si="25"/>
        <v>6900</v>
      </c>
      <c r="L252" s="539"/>
    </row>
    <row r="253" spans="1:12" s="19" customFormat="1" ht="15.75" customHeight="1" x14ac:dyDescent="0.2">
      <c r="A253" s="571"/>
      <c r="B253" s="459">
        <v>5</v>
      </c>
      <c r="C253" s="230" t="s">
        <v>240</v>
      </c>
      <c r="D253" s="212">
        <v>300541603</v>
      </c>
      <c r="E253" s="82">
        <v>350</v>
      </c>
      <c r="F253" s="211">
        <v>0</v>
      </c>
      <c r="G253" s="49">
        <v>0</v>
      </c>
      <c r="H253" s="49">
        <v>0</v>
      </c>
      <c r="I253" s="49">
        <v>0</v>
      </c>
      <c r="J253" s="384">
        <v>0</v>
      </c>
      <c r="K253" s="216">
        <f t="shared" si="25"/>
        <v>350</v>
      </c>
      <c r="L253" s="539"/>
    </row>
    <row r="254" spans="1:12" s="19" customFormat="1" ht="15.75" customHeight="1" x14ac:dyDescent="0.2">
      <c r="A254" s="571"/>
      <c r="B254" s="459">
        <v>6</v>
      </c>
      <c r="C254" s="230" t="s">
        <v>241</v>
      </c>
      <c r="D254" s="212">
        <v>154299525</v>
      </c>
      <c r="E254" s="82">
        <v>500</v>
      </c>
      <c r="F254" s="211">
        <v>0</v>
      </c>
      <c r="G254" s="49">
        <v>0</v>
      </c>
      <c r="H254" s="49">
        <v>0</v>
      </c>
      <c r="I254" s="49">
        <v>0</v>
      </c>
      <c r="J254" s="384">
        <v>700</v>
      </c>
      <c r="K254" s="216">
        <f t="shared" si="25"/>
        <v>1200</v>
      </c>
      <c r="L254" s="539"/>
    </row>
    <row r="255" spans="1:12" s="19" customFormat="1" ht="15.75" customHeight="1" x14ac:dyDescent="0.2">
      <c r="A255" s="571"/>
      <c r="B255" s="459">
        <v>7</v>
      </c>
      <c r="C255" s="230" t="s">
        <v>242</v>
      </c>
      <c r="D255" s="212">
        <v>300143026</v>
      </c>
      <c r="E255" s="82">
        <v>730</v>
      </c>
      <c r="F255" s="72">
        <v>550</v>
      </c>
      <c r="G255" s="214">
        <v>1000</v>
      </c>
      <c r="H255" s="36">
        <v>2200</v>
      </c>
      <c r="I255" s="36">
        <v>2500</v>
      </c>
      <c r="J255" s="384">
        <v>2500</v>
      </c>
      <c r="K255" s="216">
        <f t="shared" si="25"/>
        <v>9480</v>
      </c>
      <c r="L255" s="539"/>
    </row>
    <row r="256" spans="1:12" s="19" customFormat="1" ht="15.75" customHeight="1" x14ac:dyDescent="0.2">
      <c r="A256" s="571"/>
      <c r="B256" s="459">
        <v>8</v>
      </c>
      <c r="C256" s="230" t="s">
        <v>72</v>
      </c>
      <c r="D256" s="212">
        <v>154280763</v>
      </c>
      <c r="E256" s="82">
        <v>1430</v>
      </c>
      <c r="F256" s="72">
        <v>1000</v>
      </c>
      <c r="G256" s="214">
        <v>4870</v>
      </c>
      <c r="H256" s="36">
        <v>2500</v>
      </c>
      <c r="I256" s="36">
        <v>1500</v>
      </c>
      <c r="J256" s="384">
        <v>0</v>
      </c>
      <c r="K256" s="216">
        <f t="shared" si="25"/>
        <v>11300</v>
      </c>
      <c r="L256" s="539"/>
    </row>
    <row r="257" spans="1:12" s="19" customFormat="1" ht="15.75" customHeight="1" x14ac:dyDescent="0.2">
      <c r="A257" s="571"/>
      <c r="B257" s="459">
        <v>9</v>
      </c>
      <c r="C257" s="230" t="s">
        <v>66</v>
      </c>
      <c r="D257" s="212">
        <v>302577039</v>
      </c>
      <c r="E257" s="82">
        <v>430</v>
      </c>
      <c r="F257" s="72">
        <v>640</v>
      </c>
      <c r="G257" s="214">
        <v>1400</v>
      </c>
      <c r="H257" s="36">
        <v>2000</v>
      </c>
      <c r="I257" s="36">
        <v>1500</v>
      </c>
      <c r="J257" s="384">
        <v>1000</v>
      </c>
      <c r="K257" s="216">
        <f t="shared" si="25"/>
        <v>6970</v>
      </c>
      <c r="L257" s="539"/>
    </row>
    <row r="258" spans="1:12" s="19" customFormat="1" ht="15.75" customHeight="1" x14ac:dyDescent="0.2">
      <c r="A258" s="571"/>
      <c r="B258" s="459">
        <v>10</v>
      </c>
      <c r="C258" s="230" t="s">
        <v>32</v>
      </c>
      <c r="D258" s="212">
        <v>191885793</v>
      </c>
      <c r="E258" s="82">
        <v>120</v>
      </c>
      <c r="F258" s="211">
        <v>0</v>
      </c>
      <c r="G258" s="49">
        <v>0</v>
      </c>
      <c r="H258" s="49">
        <v>0</v>
      </c>
      <c r="I258" s="49">
        <v>0</v>
      </c>
      <c r="J258" s="384">
        <v>0</v>
      </c>
      <c r="K258" s="216">
        <f t="shared" si="25"/>
        <v>120</v>
      </c>
      <c r="L258" s="539"/>
    </row>
    <row r="259" spans="1:12" s="19" customFormat="1" ht="15.75" customHeight="1" x14ac:dyDescent="0.2">
      <c r="A259" s="571"/>
      <c r="B259" s="459">
        <v>11</v>
      </c>
      <c r="C259" s="230" t="s">
        <v>243</v>
      </c>
      <c r="D259" s="212">
        <v>302054537</v>
      </c>
      <c r="E259" s="82">
        <v>630</v>
      </c>
      <c r="F259" s="211">
        <v>0</v>
      </c>
      <c r="G259" s="214">
        <v>1000</v>
      </c>
      <c r="H259" s="36">
        <v>1300</v>
      </c>
      <c r="I259" s="49">
        <v>0</v>
      </c>
      <c r="J259" s="405">
        <v>0</v>
      </c>
      <c r="K259" s="216">
        <f t="shared" si="25"/>
        <v>2930</v>
      </c>
      <c r="L259" s="539"/>
    </row>
    <row r="260" spans="1:12" s="19" customFormat="1" ht="15.75" customHeight="1" x14ac:dyDescent="0.2">
      <c r="A260" s="571"/>
      <c r="B260" s="459">
        <v>12</v>
      </c>
      <c r="C260" s="230" t="s">
        <v>244</v>
      </c>
      <c r="D260" s="212">
        <v>302953858</v>
      </c>
      <c r="E260" s="82">
        <v>560</v>
      </c>
      <c r="F260" s="211">
        <v>0</v>
      </c>
      <c r="G260" s="49">
        <v>0</v>
      </c>
      <c r="H260" s="49">
        <v>0</v>
      </c>
      <c r="I260" s="49">
        <v>0</v>
      </c>
      <c r="J260" s="384">
        <v>0</v>
      </c>
      <c r="K260" s="216">
        <f t="shared" si="25"/>
        <v>560</v>
      </c>
      <c r="L260" s="539"/>
    </row>
    <row r="261" spans="1:12" s="19" customFormat="1" ht="15.75" customHeight="1" x14ac:dyDescent="0.2">
      <c r="A261" s="571"/>
      <c r="B261" s="459">
        <v>13</v>
      </c>
      <c r="C261" s="230" t="s">
        <v>245</v>
      </c>
      <c r="D261" s="212">
        <v>303029704</v>
      </c>
      <c r="E261" s="82">
        <v>300</v>
      </c>
      <c r="F261" s="211">
        <v>0</v>
      </c>
      <c r="G261" s="49">
        <v>0</v>
      </c>
      <c r="H261" s="49">
        <v>0</v>
      </c>
      <c r="I261" s="49">
        <v>0</v>
      </c>
      <c r="J261" s="384">
        <v>0</v>
      </c>
      <c r="K261" s="216">
        <f t="shared" si="25"/>
        <v>300</v>
      </c>
      <c r="L261" s="539"/>
    </row>
    <row r="262" spans="1:12" s="19" customFormat="1" ht="15.75" customHeight="1" x14ac:dyDescent="0.2">
      <c r="A262" s="571"/>
      <c r="B262" s="459">
        <v>14</v>
      </c>
      <c r="C262" s="230" t="s">
        <v>27</v>
      </c>
      <c r="D262" s="212">
        <v>303416074</v>
      </c>
      <c r="E262" s="82">
        <v>1450</v>
      </c>
      <c r="F262" s="211">
        <v>0</v>
      </c>
      <c r="G262" s="49">
        <v>0</v>
      </c>
      <c r="H262" s="36">
        <v>5000</v>
      </c>
      <c r="I262" s="36">
        <v>1500</v>
      </c>
      <c r="J262" s="384">
        <v>0</v>
      </c>
      <c r="K262" s="216">
        <f t="shared" si="25"/>
        <v>7950</v>
      </c>
      <c r="L262" s="539"/>
    </row>
    <row r="263" spans="1:12" s="19" customFormat="1" ht="15.75" customHeight="1" x14ac:dyDescent="0.2">
      <c r="A263" s="571"/>
      <c r="B263" s="459">
        <v>15</v>
      </c>
      <c r="C263" s="230" t="s">
        <v>246</v>
      </c>
      <c r="D263" s="212">
        <v>300140119</v>
      </c>
      <c r="E263" s="82">
        <v>450</v>
      </c>
      <c r="F263" s="72">
        <v>300</v>
      </c>
      <c r="G263" s="214">
        <v>380</v>
      </c>
      <c r="H263" s="49">
        <v>0</v>
      </c>
      <c r="I263" s="72">
        <v>0</v>
      </c>
      <c r="J263" s="384">
        <v>0</v>
      </c>
      <c r="K263" s="216">
        <f t="shared" si="25"/>
        <v>1130</v>
      </c>
      <c r="L263" s="539"/>
    </row>
    <row r="264" spans="1:12" s="19" customFormat="1" ht="15.75" customHeight="1" x14ac:dyDescent="0.2">
      <c r="A264" s="571"/>
      <c r="B264" s="459">
        <v>16</v>
      </c>
      <c r="C264" s="230" t="s">
        <v>247</v>
      </c>
      <c r="D264" s="212">
        <v>302601426</v>
      </c>
      <c r="E264" s="82">
        <v>500</v>
      </c>
      <c r="F264" s="211">
        <v>0</v>
      </c>
      <c r="G264" s="49">
        <v>0</v>
      </c>
      <c r="H264" s="49">
        <v>0</v>
      </c>
      <c r="I264" s="72">
        <v>0</v>
      </c>
      <c r="J264" s="384">
        <v>0</v>
      </c>
      <c r="K264" s="216">
        <f t="shared" si="25"/>
        <v>500</v>
      </c>
      <c r="L264" s="539"/>
    </row>
    <row r="265" spans="1:12" s="19" customFormat="1" ht="15.75" customHeight="1" x14ac:dyDescent="0.2">
      <c r="A265" s="571"/>
      <c r="B265" s="459">
        <v>17</v>
      </c>
      <c r="C265" s="230" t="s">
        <v>248</v>
      </c>
      <c r="D265" s="212">
        <v>302761886</v>
      </c>
      <c r="E265" s="82">
        <v>4026</v>
      </c>
      <c r="F265" s="211">
        <v>0</v>
      </c>
      <c r="G265" s="49">
        <v>0</v>
      </c>
      <c r="H265" s="49">
        <v>0</v>
      </c>
      <c r="I265" s="72">
        <v>0</v>
      </c>
      <c r="J265" s="384">
        <v>0</v>
      </c>
      <c r="K265" s="216">
        <f t="shared" si="25"/>
        <v>4026</v>
      </c>
      <c r="L265" s="539"/>
    </row>
    <row r="266" spans="1:12" s="19" customFormat="1" ht="15.75" customHeight="1" x14ac:dyDescent="0.2">
      <c r="A266" s="571"/>
      <c r="B266" s="459">
        <v>18</v>
      </c>
      <c r="C266" s="230" t="s">
        <v>249</v>
      </c>
      <c r="D266" s="212">
        <v>190060724</v>
      </c>
      <c r="E266" s="82">
        <v>5260</v>
      </c>
      <c r="F266" s="211">
        <v>0</v>
      </c>
      <c r="G266" s="49">
        <v>0</v>
      </c>
      <c r="H266" s="49">
        <v>0</v>
      </c>
      <c r="I266" s="72">
        <v>0</v>
      </c>
      <c r="J266" s="384">
        <v>0</v>
      </c>
      <c r="K266" s="216">
        <f t="shared" si="25"/>
        <v>5260</v>
      </c>
      <c r="L266" s="539"/>
    </row>
    <row r="267" spans="1:12" s="19" customFormat="1" ht="15.75" customHeight="1" x14ac:dyDescent="0.2">
      <c r="A267" s="571"/>
      <c r="B267" s="459">
        <v>19</v>
      </c>
      <c r="C267" s="231" t="s">
        <v>250</v>
      </c>
      <c r="D267" s="212">
        <v>190049642</v>
      </c>
      <c r="E267" s="49">
        <v>0</v>
      </c>
      <c r="F267" s="72">
        <v>2130</v>
      </c>
      <c r="G267" s="214">
        <v>800</v>
      </c>
      <c r="H267" s="49">
        <v>0</v>
      </c>
      <c r="I267" s="72">
        <v>0</v>
      </c>
      <c r="J267" s="384">
        <v>0</v>
      </c>
      <c r="K267" s="216">
        <f t="shared" si="25"/>
        <v>2930</v>
      </c>
      <c r="L267" s="539"/>
    </row>
    <row r="268" spans="1:12" s="19" customFormat="1" ht="15.75" customHeight="1" x14ac:dyDescent="0.2">
      <c r="A268" s="571"/>
      <c r="B268" s="459">
        <v>20</v>
      </c>
      <c r="C268" s="232" t="s">
        <v>251</v>
      </c>
      <c r="D268" s="212">
        <v>304113055</v>
      </c>
      <c r="E268" s="49">
        <v>0</v>
      </c>
      <c r="F268" s="72">
        <v>1100</v>
      </c>
      <c r="G268" s="49">
        <v>0</v>
      </c>
      <c r="H268" s="49">
        <v>0</v>
      </c>
      <c r="I268" s="72">
        <v>0</v>
      </c>
      <c r="J268" s="384">
        <v>0</v>
      </c>
      <c r="K268" s="216">
        <f t="shared" si="25"/>
        <v>1100</v>
      </c>
      <c r="L268" s="539"/>
    </row>
    <row r="269" spans="1:12" s="19" customFormat="1" ht="15.75" customHeight="1" x14ac:dyDescent="0.2">
      <c r="A269" s="571"/>
      <c r="B269" s="459">
        <v>21</v>
      </c>
      <c r="C269" s="230" t="s">
        <v>34</v>
      </c>
      <c r="D269" s="212">
        <v>154333066</v>
      </c>
      <c r="E269" s="49">
        <v>0</v>
      </c>
      <c r="F269" s="72">
        <v>400</v>
      </c>
      <c r="G269" s="49">
        <v>0</v>
      </c>
      <c r="H269" s="36">
        <v>900</v>
      </c>
      <c r="I269" s="72">
        <v>0</v>
      </c>
      <c r="J269" s="384">
        <v>0</v>
      </c>
      <c r="K269" s="216">
        <f t="shared" si="25"/>
        <v>1300</v>
      </c>
      <c r="L269" s="539"/>
    </row>
    <row r="270" spans="1:12" s="19" customFormat="1" ht="15.75" customHeight="1" x14ac:dyDescent="0.2">
      <c r="A270" s="571"/>
      <c r="B270" s="459">
        <v>22</v>
      </c>
      <c r="C270" s="230" t="s">
        <v>252</v>
      </c>
      <c r="D270" s="212">
        <v>190049795</v>
      </c>
      <c r="E270" s="49">
        <v>0</v>
      </c>
      <c r="F270" s="72">
        <v>800</v>
      </c>
      <c r="G270" s="214">
        <v>450</v>
      </c>
      <c r="H270" s="49">
        <v>0</v>
      </c>
      <c r="I270" s="72">
        <v>0</v>
      </c>
      <c r="J270" s="384">
        <v>0</v>
      </c>
      <c r="K270" s="216">
        <f t="shared" si="25"/>
        <v>1250</v>
      </c>
      <c r="L270" s="539"/>
    </row>
    <row r="271" spans="1:12" s="19" customFormat="1" ht="15.75" customHeight="1" x14ac:dyDescent="0.2">
      <c r="A271" s="571"/>
      <c r="B271" s="459">
        <v>23</v>
      </c>
      <c r="C271" s="230" t="s">
        <v>253</v>
      </c>
      <c r="D271" s="212">
        <v>300140119</v>
      </c>
      <c r="E271" s="49">
        <v>0</v>
      </c>
      <c r="F271" s="211">
        <v>0</v>
      </c>
      <c r="G271" s="49">
        <v>0</v>
      </c>
      <c r="H271" s="49">
        <v>0</v>
      </c>
      <c r="I271" s="72">
        <v>0</v>
      </c>
      <c r="J271" s="384">
        <v>0</v>
      </c>
      <c r="K271" s="216">
        <f t="shared" si="25"/>
        <v>0</v>
      </c>
      <c r="L271" s="539"/>
    </row>
    <row r="272" spans="1:12" s="19" customFormat="1" ht="15.75" customHeight="1" x14ac:dyDescent="0.2">
      <c r="A272" s="571"/>
      <c r="B272" s="459">
        <v>24</v>
      </c>
      <c r="C272" s="230" t="s">
        <v>254</v>
      </c>
      <c r="D272" s="212">
        <v>154298195</v>
      </c>
      <c r="E272" s="49">
        <v>0</v>
      </c>
      <c r="F272" s="72">
        <v>1400</v>
      </c>
      <c r="G272" s="49">
        <v>0</v>
      </c>
      <c r="H272" s="49">
        <v>0</v>
      </c>
      <c r="I272" s="72">
        <v>0</v>
      </c>
      <c r="J272" s="384">
        <v>0</v>
      </c>
      <c r="K272" s="216">
        <f t="shared" si="25"/>
        <v>1400</v>
      </c>
      <c r="L272" s="539"/>
    </row>
    <row r="273" spans="1:12" s="19" customFormat="1" ht="15.75" customHeight="1" x14ac:dyDescent="0.2">
      <c r="A273" s="571"/>
      <c r="B273" s="459">
        <v>25</v>
      </c>
      <c r="C273" s="230" t="s">
        <v>85</v>
      </c>
      <c r="D273" s="212">
        <v>301911703</v>
      </c>
      <c r="E273" s="49">
        <v>0</v>
      </c>
      <c r="F273" s="72">
        <v>600</v>
      </c>
      <c r="G273" s="214">
        <v>1400</v>
      </c>
      <c r="H273" s="36">
        <v>1800</v>
      </c>
      <c r="I273" s="72">
        <v>0</v>
      </c>
      <c r="J273" s="384">
        <v>1800</v>
      </c>
      <c r="K273" s="216">
        <f t="shared" si="25"/>
        <v>5600</v>
      </c>
      <c r="L273" s="539"/>
    </row>
    <row r="274" spans="1:12" s="19" customFormat="1" ht="15.75" customHeight="1" x14ac:dyDescent="0.2">
      <c r="A274" s="571"/>
      <c r="B274" s="459">
        <v>26</v>
      </c>
      <c r="C274" s="230" t="s">
        <v>47</v>
      </c>
      <c r="D274" s="212">
        <v>302665941</v>
      </c>
      <c r="E274" s="49">
        <v>0</v>
      </c>
      <c r="F274" s="72">
        <v>430</v>
      </c>
      <c r="G274" s="214">
        <v>400</v>
      </c>
      <c r="H274" s="49">
        <v>0</v>
      </c>
      <c r="I274" s="72">
        <v>0</v>
      </c>
      <c r="J274" s="384">
        <v>0</v>
      </c>
      <c r="K274" s="216">
        <f t="shared" si="25"/>
        <v>830</v>
      </c>
      <c r="L274" s="539"/>
    </row>
    <row r="275" spans="1:12" s="19" customFormat="1" ht="15.75" customHeight="1" x14ac:dyDescent="0.2">
      <c r="A275" s="571"/>
      <c r="B275" s="459">
        <v>27</v>
      </c>
      <c r="C275" s="230" t="s">
        <v>255</v>
      </c>
      <c r="D275" s="212">
        <v>300514378</v>
      </c>
      <c r="E275" s="49">
        <v>0</v>
      </c>
      <c r="F275" s="211">
        <v>0</v>
      </c>
      <c r="G275" s="214">
        <v>1400</v>
      </c>
      <c r="H275" s="49">
        <v>0</v>
      </c>
      <c r="I275" s="72">
        <v>0</v>
      </c>
      <c r="J275" s="384">
        <v>0</v>
      </c>
      <c r="K275" s="216">
        <f t="shared" si="25"/>
        <v>1400</v>
      </c>
      <c r="L275" s="539"/>
    </row>
    <row r="276" spans="1:12" s="19" customFormat="1" ht="15.75" customHeight="1" x14ac:dyDescent="0.2">
      <c r="A276" s="571"/>
      <c r="B276" s="459">
        <v>28</v>
      </c>
      <c r="C276" s="230" t="s">
        <v>256</v>
      </c>
      <c r="D276" s="212">
        <v>124544246</v>
      </c>
      <c r="E276" s="49">
        <v>0</v>
      </c>
      <c r="F276" s="211">
        <v>0</v>
      </c>
      <c r="G276" s="214">
        <v>700</v>
      </c>
      <c r="H276" s="49">
        <v>0</v>
      </c>
      <c r="I276" s="72">
        <v>0</v>
      </c>
      <c r="J276" s="384">
        <v>0</v>
      </c>
      <c r="K276" s="216">
        <f t="shared" si="25"/>
        <v>700</v>
      </c>
      <c r="L276" s="539"/>
    </row>
    <row r="277" spans="1:12" s="19" customFormat="1" ht="15.75" customHeight="1" x14ac:dyDescent="0.2">
      <c r="A277" s="571"/>
      <c r="B277" s="459">
        <v>29</v>
      </c>
      <c r="C277" s="230" t="s">
        <v>130</v>
      </c>
      <c r="D277" s="212">
        <v>190046913</v>
      </c>
      <c r="E277" s="49">
        <v>0</v>
      </c>
      <c r="F277" s="211">
        <v>0</v>
      </c>
      <c r="G277" s="214">
        <v>2100</v>
      </c>
      <c r="H277" s="36">
        <v>1800</v>
      </c>
      <c r="I277" s="36">
        <v>2000</v>
      </c>
      <c r="J277" s="384">
        <v>1300</v>
      </c>
      <c r="K277" s="216">
        <f t="shared" si="25"/>
        <v>7200</v>
      </c>
      <c r="L277" s="539"/>
    </row>
    <row r="278" spans="1:12" s="19" customFormat="1" ht="15.75" customHeight="1" x14ac:dyDescent="0.2">
      <c r="A278" s="571"/>
      <c r="B278" s="459">
        <v>30</v>
      </c>
      <c r="C278" s="230" t="s">
        <v>95</v>
      </c>
      <c r="D278" s="212">
        <v>303295562</v>
      </c>
      <c r="E278" s="49">
        <v>0</v>
      </c>
      <c r="F278" s="211">
        <v>0</v>
      </c>
      <c r="G278" s="214">
        <v>1800</v>
      </c>
      <c r="H278" s="49">
        <v>0</v>
      </c>
      <c r="I278" s="49">
        <v>0</v>
      </c>
      <c r="J278" s="384">
        <v>0</v>
      </c>
      <c r="K278" s="216">
        <f t="shared" si="25"/>
        <v>1800</v>
      </c>
      <c r="L278" s="539"/>
    </row>
    <row r="279" spans="1:12" s="19" customFormat="1" ht="15.75" customHeight="1" x14ac:dyDescent="0.2">
      <c r="A279" s="571"/>
      <c r="B279" s="459">
        <v>31</v>
      </c>
      <c r="C279" s="230" t="s">
        <v>257</v>
      </c>
      <c r="D279" s="212">
        <v>302940056</v>
      </c>
      <c r="E279" s="49">
        <v>0</v>
      </c>
      <c r="F279" s="211">
        <v>0</v>
      </c>
      <c r="G279" s="214">
        <v>1600</v>
      </c>
      <c r="H279" s="49">
        <v>0</v>
      </c>
      <c r="I279" s="49">
        <v>0</v>
      </c>
      <c r="J279" s="384">
        <v>0</v>
      </c>
      <c r="K279" s="216">
        <f t="shared" si="25"/>
        <v>1600</v>
      </c>
      <c r="L279" s="539"/>
    </row>
    <row r="280" spans="1:12" s="19" customFormat="1" ht="15.75" customHeight="1" x14ac:dyDescent="0.2">
      <c r="A280" s="571"/>
      <c r="B280" s="459">
        <v>32</v>
      </c>
      <c r="C280" s="230" t="s">
        <v>258</v>
      </c>
      <c r="D280" s="212">
        <v>124631338</v>
      </c>
      <c r="E280" s="49">
        <v>0</v>
      </c>
      <c r="F280" s="211">
        <v>0</v>
      </c>
      <c r="G280" s="49">
        <v>0</v>
      </c>
      <c r="H280" s="36">
        <v>4000</v>
      </c>
      <c r="I280" s="36">
        <v>1000</v>
      </c>
      <c r="J280" s="214">
        <v>0</v>
      </c>
      <c r="K280" s="216">
        <f t="shared" si="25"/>
        <v>5000</v>
      </c>
      <c r="L280" s="539"/>
    </row>
    <row r="281" spans="1:12" s="19" customFormat="1" ht="15.75" customHeight="1" x14ac:dyDescent="0.2">
      <c r="A281" s="571"/>
      <c r="B281" s="459">
        <v>33</v>
      </c>
      <c r="C281" s="230" t="s">
        <v>96</v>
      </c>
      <c r="D281" s="212">
        <v>303502356</v>
      </c>
      <c r="E281" s="49">
        <v>0</v>
      </c>
      <c r="F281" s="211">
        <v>0</v>
      </c>
      <c r="G281" s="49">
        <v>0</v>
      </c>
      <c r="H281" s="36">
        <v>2000</v>
      </c>
      <c r="I281" s="49">
        <v>0</v>
      </c>
      <c r="J281" s="214">
        <v>0</v>
      </c>
      <c r="K281" s="216">
        <f t="shared" si="25"/>
        <v>2000</v>
      </c>
      <c r="L281" s="539"/>
    </row>
    <row r="282" spans="1:12" s="19" customFormat="1" ht="15.75" customHeight="1" x14ac:dyDescent="0.2">
      <c r="A282" s="571"/>
      <c r="B282" s="459">
        <v>34</v>
      </c>
      <c r="C282" s="386" t="s">
        <v>259</v>
      </c>
      <c r="D282" s="387">
        <v>300127812</v>
      </c>
      <c r="E282" s="84">
        <v>0</v>
      </c>
      <c r="F282" s="366">
        <v>0</v>
      </c>
      <c r="G282" s="84">
        <v>0</v>
      </c>
      <c r="H282" s="81">
        <v>900</v>
      </c>
      <c r="I282" s="84">
        <v>0</v>
      </c>
      <c r="J282" s="336">
        <v>0</v>
      </c>
      <c r="K282" s="216">
        <f>E282+F282+G282+H282+I282+J282</f>
        <v>900</v>
      </c>
      <c r="L282" s="539"/>
    </row>
    <row r="283" spans="1:12" s="19" customFormat="1" ht="15.75" customHeight="1" x14ac:dyDescent="0.2">
      <c r="A283" s="571"/>
      <c r="B283" s="117">
        <v>35</v>
      </c>
      <c r="C283" s="391" t="s">
        <v>384</v>
      </c>
      <c r="D283" s="213">
        <v>302312877</v>
      </c>
      <c r="E283" s="49">
        <v>0</v>
      </c>
      <c r="F283" s="49">
        <v>0</v>
      </c>
      <c r="G283" s="49">
        <v>0</v>
      </c>
      <c r="H283" s="82">
        <v>0</v>
      </c>
      <c r="I283" s="49">
        <v>0</v>
      </c>
      <c r="J283" s="150">
        <v>1600</v>
      </c>
      <c r="K283" s="118">
        <f>E283+F283+G283+H283+I283+J283</f>
        <v>1600</v>
      </c>
      <c r="L283" s="539"/>
    </row>
    <row r="284" spans="1:12" s="19" customFormat="1" ht="15.75" customHeight="1" x14ac:dyDescent="0.2">
      <c r="A284" s="572"/>
      <c r="B284" s="117">
        <v>36</v>
      </c>
      <c r="C284" s="40" t="s">
        <v>383</v>
      </c>
      <c r="D284" s="40">
        <v>304164740</v>
      </c>
      <c r="E284" s="82">
        <v>0</v>
      </c>
      <c r="F284" s="82">
        <v>0</v>
      </c>
      <c r="G284" s="82">
        <v>0</v>
      </c>
      <c r="H284" s="82">
        <v>0</v>
      </c>
      <c r="I284" s="82">
        <v>0</v>
      </c>
      <c r="J284" s="150">
        <v>500</v>
      </c>
      <c r="K284" s="82">
        <f>E284+F284+G284+H284+I284+J284</f>
        <v>500</v>
      </c>
      <c r="L284" s="540"/>
    </row>
    <row r="285" spans="1:12" s="19" customFormat="1" ht="15.75" customHeight="1" x14ac:dyDescent="0.25">
      <c r="A285" s="207"/>
      <c r="B285" s="388"/>
      <c r="C285" s="157" t="s">
        <v>226</v>
      </c>
      <c r="D285" s="389"/>
      <c r="E285" s="390">
        <f>SUM(E249:E284)</f>
        <v>26066</v>
      </c>
      <c r="F285" s="390">
        <f>SUM(F249:F282)</f>
        <v>10000</v>
      </c>
      <c r="G285" s="390">
        <f>SUM(G249:G284)</f>
        <v>20000</v>
      </c>
      <c r="H285" s="390">
        <f>SUM(H249:H282)</f>
        <v>25000</v>
      </c>
      <c r="I285" s="390">
        <f>SUM(I249:I284)</f>
        <v>10000</v>
      </c>
      <c r="J285" s="390">
        <f>SUM(J249:J284)</f>
        <v>10000</v>
      </c>
      <c r="K285" s="390">
        <f>SUM(K249:K284)</f>
        <v>101066</v>
      </c>
      <c r="L285" s="321"/>
    </row>
    <row r="286" spans="1:12" s="19" customFormat="1" ht="32.450000000000003" customHeight="1" x14ac:dyDescent="0.2">
      <c r="A286" s="188" t="s">
        <v>14</v>
      </c>
      <c r="B286" s="189" t="s">
        <v>378</v>
      </c>
      <c r="C286" s="649" t="s">
        <v>260</v>
      </c>
      <c r="D286" s="218"/>
      <c r="E286" s="218"/>
      <c r="F286" s="219"/>
      <c r="G286" s="92"/>
      <c r="H286" s="92"/>
      <c r="I286" s="92"/>
      <c r="J286" s="217"/>
      <c r="K286" s="190"/>
      <c r="L286" s="420" t="s">
        <v>419</v>
      </c>
    </row>
    <row r="287" spans="1:12" s="19" customFormat="1" ht="25.15" customHeight="1" x14ac:dyDescent="0.2">
      <c r="A287" s="193" t="s">
        <v>232</v>
      </c>
      <c r="B287" s="459">
        <v>1</v>
      </c>
      <c r="C287" s="233" t="s">
        <v>243</v>
      </c>
      <c r="D287" s="40">
        <v>302054537</v>
      </c>
      <c r="E287" s="82">
        <v>0</v>
      </c>
      <c r="F287" s="72">
        <v>62000</v>
      </c>
      <c r="G287" s="214">
        <v>58000</v>
      </c>
      <c r="H287" s="36">
        <v>58000</v>
      </c>
      <c r="I287" s="36">
        <v>45000</v>
      </c>
      <c r="J287" s="216">
        <v>45000</v>
      </c>
      <c r="K287" s="216">
        <f>E287+F287+G287+H287+I287+J287</f>
        <v>268000</v>
      </c>
      <c r="L287" s="425"/>
    </row>
    <row r="288" spans="1:12" s="19" customFormat="1" ht="15.75" customHeight="1" x14ac:dyDescent="0.25">
      <c r="A288" s="207"/>
      <c r="B288" s="208"/>
      <c r="C288" s="157" t="s">
        <v>226</v>
      </c>
      <c r="D288" s="209"/>
      <c r="E288" s="215">
        <f t="shared" ref="E288:K288" si="26">SUM(E287)</f>
        <v>0</v>
      </c>
      <c r="F288" s="215">
        <f t="shared" si="26"/>
        <v>62000</v>
      </c>
      <c r="G288" s="215">
        <f t="shared" si="26"/>
        <v>58000</v>
      </c>
      <c r="H288" s="215">
        <f t="shared" si="26"/>
        <v>58000</v>
      </c>
      <c r="I288" s="215">
        <f t="shared" si="26"/>
        <v>45000</v>
      </c>
      <c r="J288" s="215">
        <f t="shared" si="26"/>
        <v>45000</v>
      </c>
      <c r="K288" s="215">
        <f t="shared" si="26"/>
        <v>268000</v>
      </c>
      <c r="L288" s="426"/>
    </row>
    <row r="289" spans="1:12" s="19" customFormat="1" ht="28.9" customHeight="1" x14ac:dyDescent="0.25">
      <c r="A289" s="188" t="s">
        <v>14</v>
      </c>
      <c r="B289" s="408" t="s">
        <v>379</v>
      </c>
      <c r="C289" s="400" t="s">
        <v>387</v>
      </c>
      <c r="D289" s="393"/>
      <c r="E289" s="394"/>
      <c r="F289" s="394"/>
      <c r="G289" s="394"/>
      <c r="H289" s="394"/>
      <c r="I289" s="394"/>
      <c r="J289" s="394"/>
      <c r="K289" s="394"/>
      <c r="L289" s="421" t="s">
        <v>419</v>
      </c>
    </row>
    <row r="290" spans="1:12" s="19" customFormat="1" ht="22.9" customHeight="1" x14ac:dyDescent="0.2">
      <c r="A290" s="577" t="s">
        <v>232</v>
      </c>
      <c r="B290" s="396" t="s">
        <v>385</v>
      </c>
      <c r="C290" s="397" t="s">
        <v>243</v>
      </c>
      <c r="D290" s="40">
        <v>302054537</v>
      </c>
      <c r="E290" s="398">
        <v>0</v>
      </c>
      <c r="F290" s="398">
        <v>0</v>
      </c>
      <c r="G290" s="398">
        <v>0</v>
      </c>
      <c r="H290" s="398">
        <v>0</v>
      </c>
      <c r="I290" s="398">
        <v>0</v>
      </c>
      <c r="J290" s="398">
        <v>2000</v>
      </c>
      <c r="K290" s="560">
        <f>E290+F290+G290+H290+I290+J290</f>
        <v>2000</v>
      </c>
      <c r="L290" s="561"/>
    </row>
    <row r="291" spans="1:12" s="19" customFormat="1" ht="15.75" customHeight="1" x14ac:dyDescent="0.2">
      <c r="A291" s="578"/>
      <c r="B291" s="396">
        <v>2</v>
      </c>
      <c r="C291" s="397" t="s">
        <v>386</v>
      </c>
      <c r="D291" s="123">
        <v>303502356</v>
      </c>
      <c r="E291" s="398">
        <v>0</v>
      </c>
      <c r="F291" s="398">
        <v>0</v>
      </c>
      <c r="G291" s="398">
        <v>0</v>
      </c>
      <c r="H291" s="398">
        <v>0</v>
      </c>
      <c r="I291" s="398">
        <v>0</v>
      </c>
      <c r="J291" s="398">
        <v>1500</v>
      </c>
      <c r="K291" s="560">
        <f t="shared" ref="K291:K292" si="27">E291+F291+G291+H291+I291+J291</f>
        <v>1500</v>
      </c>
      <c r="L291" s="422"/>
    </row>
    <row r="292" spans="1:12" s="19" customFormat="1" ht="15.75" customHeight="1" x14ac:dyDescent="0.2">
      <c r="A292" s="578"/>
      <c r="B292" s="396">
        <v>3</v>
      </c>
      <c r="C292" s="397" t="s">
        <v>85</v>
      </c>
      <c r="D292" s="399">
        <v>301911703</v>
      </c>
      <c r="E292" s="398">
        <v>0</v>
      </c>
      <c r="F292" s="398">
        <v>0</v>
      </c>
      <c r="G292" s="398">
        <v>0</v>
      </c>
      <c r="H292" s="398">
        <v>0</v>
      </c>
      <c r="I292" s="398">
        <v>0</v>
      </c>
      <c r="J292" s="398">
        <v>760</v>
      </c>
      <c r="K292" s="560">
        <f t="shared" si="27"/>
        <v>760</v>
      </c>
      <c r="L292" s="422"/>
    </row>
    <row r="293" spans="1:12" s="19" customFormat="1" ht="15.75" customHeight="1" x14ac:dyDescent="0.2">
      <c r="A293" s="579"/>
      <c r="B293" s="395"/>
      <c r="C293" s="397"/>
      <c r="D293" s="123"/>
      <c r="E293" s="398"/>
      <c r="F293" s="398"/>
      <c r="G293" s="398"/>
      <c r="H293" s="398"/>
      <c r="I293" s="398"/>
      <c r="J293" s="398"/>
      <c r="K293" s="560"/>
      <c r="L293" s="559"/>
    </row>
    <row r="294" spans="1:12" s="19" customFormat="1" ht="15.75" customHeight="1" x14ac:dyDescent="0.25">
      <c r="A294" s="392"/>
      <c r="B294" s="388"/>
      <c r="C294" s="157" t="s">
        <v>226</v>
      </c>
      <c r="D294" s="389"/>
      <c r="E294" s="390">
        <f>E290+E291+E292+E293</f>
        <v>0</v>
      </c>
      <c r="F294" s="390">
        <f t="shared" ref="F294:J294" si="28">F290+F291+F292+F293</f>
        <v>0</v>
      </c>
      <c r="G294" s="390">
        <f t="shared" si="28"/>
        <v>0</v>
      </c>
      <c r="H294" s="390">
        <f t="shared" si="28"/>
        <v>0</v>
      </c>
      <c r="I294" s="390">
        <f t="shared" si="28"/>
        <v>0</v>
      </c>
      <c r="J294" s="390">
        <f t="shared" si="28"/>
        <v>4260</v>
      </c>
      <c r="K294" s="390">
        <f>SUM(K290:K293)</f>
        <v>4260</v>
      </c>
      <c r="L294" s="427"/>
    </row>
    <row r="295" spans="1:12" s="19" customFormat="1" ht="28.15" customHeight="1" x14ac:dyDescent="0.2">
      <c r="A295" s="188" t="s">
        <v>14</v>
      </c>
      <c r="B295" s="189" t="s">
        <v>392</v>
      </c>
      <c r="C295" s="649" t="s">
        <v>261</v>
      </c>
      <c r="D295" s="89"/>
      <c r="E295" s="89"/>
      <c r="F295" s="90"/>
      <c r="G295" s="80"/>
      <c r="H295" s="80"/>
      <c r="I295" s="80"/>
      <c r="J295" s="191"/>
      <c r="K295" s="188"/>
      <c r="L295" s="420" t="s">
        <v>419</v>
      </c>
    </row>
    <row r="296" spans="1:12" s="19" customFormat="1" ht="15.75" customHeight="1" x14ac:dyDescent="0.2">
      <c r="A296" s="570" t="s">
        <v>232</v>
      </c>
      <c r="B296" s="459">
        <v>1</v>
      </c>
      <c r="C296" s="234" t="s">
        <v>262</v>
      </c>
      <c r="D296" s="40">
        <v>190060724</v>
      </c>
      <c r="E296" s="223">
        <v>6500</v>
      </c>
      <c r="F296" s="224">
        <v>800</v>
      </c>
      <c r="G296" s="225">
        <v>2200</v>
      </c>
      <c r="H296" s="226">
        <v>3000</v>
      </c>
      <c r="I296" s="72">
        <v>0</v>
      </c>
      <c r="J296" s="384">
        <v>2500</v>
      </c>
      <c r="K296" s="228">
        <f>E296+F296+G296+H296+I296+J296</f>
        <v>15000</v>
      </c>
      <c r="L296" s="598"/>
    </row>
    <row r="297" spans="1:12" s="19" customFormat="1" ht="15.75" customHeight="1" x14ac:dyDescent="0.2">
      <c r="A297" s="571"/>
      <c r="B297" s="459">
        <v>2</v>
      </c>
      <c r="C297" s="234" t="s">
        <v>263</v>
      </c>
      <c r="D297" s="40">
        <v>190049980</v>
      </c>
      <c r="E297" s="223">
        <v>1000</v>
      </c>
      <c r="F297" s="224">
        <v>2000</v>
      </c>
      <c r="G297" s="48">
        <v>0</v>
      </c>
      <c r="H297" s="48">
        <v>0</v>
      </c>
      <c r="I297" s="72">
        <v>0</v>
      </c>
      <c r="J297" s="384">
        <v>1220</v>
      </c>
      <c r="K297" s="228">
        <f t="shared" ref="K297:K306" si="29">E297+F297+G297+H297+I297+J297</f>
        <v>4220</v>
      </c>
      <c r="L297" s="538"/>
    </row>
    <row r="298" spans="1:12" s="19" customFormat="1" ht="15.75" customHeight="1" x14ac:dyDescent="0.2">
      <c r="A298" s="571"/>
      <c r="B298" s="459">
        <v>3</v>
      </c>
      <c r="C298" s="234" t="s">
        <v>264</v>
      </c>
      <c r="D298" s="40">
        <v>303416074</v>
      </c>
      <c r="E298" s="223">
        <v>500</v>
      </c>
      <c r="F298" s="227">
        <v>0</v>
      </c>
      <c r="G298" s="48">
        <v>0</v>
      </c>
      <c r="H298" s="226">
        <v>1400</v>
      </c>
      <c r="I298" s="72">
        <v>0</v>
      </c>
      <c r="J298" s="384">
        <v>0</v>
      </c>
      <c r="K298" s="228">
        <f t="shared" si="29"/>
        <v>1900</v>
      </c>
      <c r="L298" s="539"/>
    </row>
    <row r="299" spans="1:12" s="19" customFormat="1" ht="15.75" customHeight="1" x14ac:dyDescent="0.2">
      <c r="A299" s="571"/>
      <c r="B299" s="459">
        <v>4</v>
      </c>
      <c r="C299" s="234" t="s">
        <v>72</v>
      </c>
      <c r="D299" s="40">
        <v>154280763</v>
      </c>
      <c r="E299" s="48">
        <v>0</v>
      </c>
      <c r="F299" s="224">
        <v>1300</v>
      </c>
      <c r="G299" s="225">
        <v>3500</v>
      </c>
      <c r="H299" s="48">
        <v>0</v>
      </c>
      <c r="I299" s="72">
        <v>0</v>
      </c>
      <c r="J299" s="384">
        <v>0</v>
      </c>
      <c r="K299" s="228">
        <f t="shared" si="29"/>
        <v>4800</v>
      </c>
      <c r="L299" s="539"/>
    </row>
    <row r="300" spans="1:12" s="19" customFormat="1" ht="15.75" customHeight="1" x14ac:dyDescent="0.2">
      <c r="A300" s="571"/>
      <c r="B300" s="459">
        <v>5</v>
      </c>
      <c r="C300" s="234" t="s">
        <v>277</v>
      </c>
      <c r="D300" s="40">
        <v>191622657</v>
      </c>
      <c r="E300" s="48">
        <v>0</v>
      </c>
      <c r="F300" s="224">
        <v>900</v>
      </c>
      <c r="G300" s="48">
        <v>0</v>
      </c>
      <c r="H300" s="48">
        <v>0</v>
      </c>
      <c r="I300" s="72">
        <v>0</v>
      </c>
      <c r="J300" s="384">
        <v>0</v>
      </c>
      <c r="K300" s="228">
        <f t="shared" si="29"/>
        <v>900</v>
      </c>
      <c r="L300" s="539"/>
    </row>
    <row r="301" spans="1:12" s="19" customFormat="1" ht="15.75" customHeight="1" x14ac:dyDescent="0.2">
      <c r="A301" s="571"/>
      <c r="B301" s="459">
        <v>6</v>
      </c>
      <c r="C301" s="234" t="s">
        <v>265</v>
      </c>
      <c r="D301" s="40">
        <v>123793650</v>
      </c>
      <c r="E301" s="48">
        <v>0</v>
      </c>
      <c r="F301" s="224">
        <v>3000</v>
      </c>
      <c r="G301" s="48">
        <v>0</v>
      </c>
      <c r="H301" s="48">
        <v>0</v>
      </c>
      <c r="I301" s="72">
        <v>0</v>
      </c>
      <c r="J301" s="384">
        <v>0</v>
      </c>
      <c r="K301" s="228">
        <f t="shared" si="29"/>
        <v>3000</v>
      </c>
      <c r="L301" s="539"/>
    </row>
    <row r="302" spans="1:12" s="19" customFormat="1" ht="15.75" customHeight="1" x14ac:dyDescent="0.2">
      <c r="A302" s="571"/>
      <c r="B302" s="459">
        <v>7</v>
      </c>
      <c r="C302" s="234" t="s">
        <v>280</v>
      </c>
      <c r="D302" s="40">
        <v>222555490</v>
      </c>
      <c r="E302" s="48">
        <v>0</v>
      </c>
      <c r="F302" s="227">
        <v>0</v>
      </c>
      <c r="G302" s="225">
        <v>2300</v>
      </c>
      <c r="H302" s="48">
        <v>0</v>
      </c>
      <c r="I302" s="36">
        <v>0</v>
      </c>
      <c r="J302" s="214">
        <v>0</v>
      </c>
      <c r="K302" s="228">
        <f t="shared" si="29"/>
        <v>2300</v>
      </c>
      <c r="L302" s="539"/>
    </row>
    <row r="303" spans="1:12" s="19" customFormat="1" ht="15.75" customHeight="1" x14ac:dyDescent="0.2">
      <c r="A303" s="571"/>
      <c r="B303" s="459">
        <v>8</v>
      </c>
      <c r="C303" s="234" t="s">
        <v>278</v>
      </c>
      <c r="D303" s="40">
        <v>154297474</v>
      </c>
      <c r="E303" s="48">
        <v>0</v>
      </c>
      <c r="F303" s="227">
        <v>0</v>
      </c>
      <c r="G303" s="48">
        <v>0</v>
      </c>
      <c r="H303" s="226">
        <v>1200</v>
      </c>
      <c r="I303" s="36">
        <v>0</v>
      </c>
      <c r="J303" s="214">
        <v>0</v>
      </c>
      <c r="K303" s="228">
        <f t="shared" si="29"/>
        <v>1200</v>
      </c>
      <c r="L303" s="539"/>
    </row>
    <row r="304" spans="1:12" s="19" customFormat="1" ht="15.75" customHeight="1" x14ac:dyDescent="0.2">
      <c r="A304" s="571"/>
      <c r="B304" s="459">
        <v>9</v>
      </c>
      <c r="C304" s="234" t="s">
        <v>279</v>
      </c>
      <c r="D304" s="40">
        <v>304164740</v>
      </c>
      <c r="E304" s="48">
        <v>0</v>
      </c>
      <c r="F304" s="227">
        <v>0</v>
      </c>
      <c r="G304" s="48">
        <v>0</v>
      </c>
      <c r="H304" s="226">
        <v>1200</v>
      </c>
      <c r="I304" s="36">
        <v>0</v>
      </c>
      <c r="J304" s="214">
        <v>0</v>
      </c>
      <c r="K304" s="228">
        <f t="shared" si="29"/>
        <v>1200</v>
      </c>
      <c r="L304" s="539"/>
    </row>
    <row r="305" spans="1:12" s="19" customFormat="1" ht="15.75" customHeight="1" x14ac:dyDescent="0.2">
      <c r="A305" s="571"/>
      <c r="B305" s="459">
        <v>9</v>
      </c>
      <c r="C305" s="234" t="s">
        <v>66</v>
      </c>
      <c r="D305" s="40">
        <v>302577039</v>
      </c>
      <c r="E305" s="48">
        <v>0</v>
      </c>
      <c r="F305" s="227">
        <v>0</v>
      </c>
      <c r="G305" s="48">
        <v>0</v>
      </c>
      <c r="H305" s="226">
        <v>0</v>
      </c>
      <c r="I305" s="36">
        <v>0</v>
      </c>
      <c r="J305" s="385">
        <v>0</v>
      </c>
      <c r="K305" s="228">
        <v>1280</v>
      </c>
      <c r="L305" s="539"/>
    </row>
    <row r="306" spans="1:12" s="19" customFormat="1" ht="15.75" customHeight="1" x14ac:dyDescent="0.2">
      <c r="A306" s="572"/>
      <c r="B306" s="459">
        <v>11</v>
      </c>
      <c r="C306" s="234" t="s">
        <v>276</v>
      </c>
      <c r="D306" s="40">
        <v>300032645</v>
      </c>
      <c r="E306" s="48">
        <v>0</v>
      </c>
      <c r="F306" s="227">
        <v>0</v>
      </c>
      <c r="G306" s="48">
        <v>0</v>
      </c>
      <c r="H306" s="226">
        <v>1200</v>
      </c>
      <c r="I306" s="226">
        <v>0</v>
      </c>
      <c r="J306" s="216">
        <v>0</v>
      </c>
      <c r="K306" s="228">
        <f t="shared" si="29"/>
        <v>1200</v>
      </c>
      <c r="L306" s="540"/>
    </row>
    <row r="307" spans="1:12" s="19" customFormat="1" ht="15.75" customHeight="1" x14ac:dyDescent="0.25">
      <c r="A307" s="207"/>
      <c r="B307" s="208"/>
      <c r="C307" s="157" t="s">
        <v>226</v>
      </c>
      <c r="D307" s="209"/>
      <c r="E307" s="215">
        <f>SUM(E296:E306)</f>
        <v>8000</v>
      </c>
      <c r="F307" s="215">
        <f t="shared" ref="F307:I307" si="30">SUM(F296:F306)</f>
        <v>8000</v>
      </c>
      <c r="G307" s="215">
        <f t="shared" si="30"/>
        <v>8000</v>
      </c>
      <c r="H307" s="215">
        <f t="shared" si="30"/>
        <v>8000</v>
      </c>
      <c r="I307" s="215">
        <f t="shared" si="30"/>
        <v>0</v>
      </c>
      <c r="J307" s="215">
        <f>SUM(J296:J306)</f>
        <v>3720</v>
      </c>
      <c r="K307" s="175">
        <f>K296+K297+K298+K299+K300+K301+K302+K303+K304+K305+K306</f>
        <v>37000</v>
      </c>
      <c r="L307" s="321"/>
    </row>
    <row r="308" spans="1:12" s="19" customFormat="1" ht="27.6" customHeight="1" x14ac:dyDescent="0.2">
      <c r="A308" s="188" t="s">
        <v>14</v>
      </c>
      <c r="B308" s="189" t="s">
        <v>422</v>
      </c>
      <c r="C308" s="649" t="s">
        <v>266</v>
      </c>
      <c r="D308" s="89"/>
      <c r="E308" s="89"/>
      <c r="F308" s="90"/>
      <c r="G308" s="80"/>
      <c r="H308" s="80"/>
      <c r="I308" s="80"/>
      <c r="J308" s="191"/>
      <c r="K308" s="188"/>
      <c r="L308" s="420" t="s">
        <v>419</v>
      </c>
    </row>
    <row r="309" spans="1:12" s="19" customFormat="1" ht="15.75" customHeight="1" x14ac:dyDescent="0.2">
      <c r="A309" s="570" t="s">
        <v>232</v>
      </c>
      <c r="B309" s="459">
        <v>1</v>
      </c>
      <c r="C309" s="193" t="s">
        <v>177</v>
      </c>
      <c r="D309" s="194">
        <v>190078494</v>
      </c>
      <c r="E309" s="216">
        <v>5000</v>
      </c>
      <c r="F309" s="216">
        <v>4600</v>
      </c>
      <c r="G309" s="216">
        <v>6000</v>
      </c>
      <c r="H309" s="216">
        <v>6500</v>
      </c>
      <c r="I309" s="216">
        <v>65000</v>
      </c>
      <c r="J309" s="216">
        <v>8000</v>
      </c>
      <c r="K309" s="216">
        <f>E309+F309+G309+H309+I309+J309</f>
        <v>95100</v>
      </c>
      <c r="L309" s="598"/>
    </row>
    <row r="310" spans="1:12" s="19" customFormat="1" ht="15.75" customHeight="1" x14ac:dyDescent="0.2">
      <c r="A310" s="571"/>
      <c r="B310" s="459">
        <v>2</v>
      </c>
      <c r="C310" s="193" t="s">
        <v>248</v>
      </c>
      <c r="D310" s="194">
        <v>302761886</v>
      </c>
      <c r="E310" s="216">
        <v>3000</v>
      </c>
      <c r="F310" s="216">
        <v>2800</v>
      </c>
      <c r="G310" s="216">
        <v>3000</v>
      </c>
      <c r="H310" s="216">
        <v>3000</v>
      </c>
      <c r="I310" s="216">
        <v>3000</v>
      </c>
      <c r="J310" s="216">
        <v>4500</v>
      </c>
      <c r="K310" s="216">
        <f t="shared" ref="K310:K318" si="31">E310+F310+G310+H310+I310+J310</f>
        <v>19300</v>
      </c>
      <c r="L310" s="538"/>
    </row>
    <row r="311" spans="1:12" s="19" customFormat="1" ht="15.75" customHeight="1" x14ac:dyDescent="0.2">
      <c r="A311" s="571"/>
      <c r="B311" s="459">
        <v>3</v>
      </c>
      <c r="C311" s="193" t="s">
        <v>250</v>
      </c>
      <c r="D311" s="194">
        <v>190049642</v>
      </c>
      <c r="E311" s="216">
        <v>2000</v>
      </c>
      <c r="F311" s="216">
        <v>0</v>
      </c>
      <c r="G311" s="216">
        <v>0</v>
      </c>
      <c r="H311" s="216">
        <v>0</v>
      </c>
      <c r="I311" s="216">
        <v>0</v>
      </c>
      <c r="J311" s="216">
        <v>0</v>
      </c>
      <c r="K311" s="216">
        <f t="shared" si="31"/>
        <v>2000</v>
      </c>
      <c r="L311" s="539"/>
    </row>
    <row r="312" spans="1:12" s="19" customFormat="1" ht="15.75" customHeight="1" x14ac:dyDescent="0.2">
      <c r="A312" s="571"/>
      <c r="B312" s="459">
        <v>4</v>
      </c>
      <c r="C312" s="193" t="s">
        <v>267</v>
      </c>
      <c r="D312" s="194">
        <v>301818035</v>
      </c>
      <c r="E312" s="216">
        <v>4450</v>
      </c>
      <c r="F312" s="216">
        <v>3900</v>
      </c>
      <c r="G312" s="216">
        <v>5000</v>
      </c>
      <c r="H312" s="216">
        <v>5500</v>
      </c>
      <c r="I312" s="216">
        <v>3000</v>
      </c>
      <c r="J312" s="216">
        <v>4000</v>
      </c>
      <c r="K312" s="216">
        <f t="shared" si="31"/>
        <v>25850</v>
      </c>
      <c r="L312" s="539"/>
    </row>
    <row r="313" spans="1:12" s="19" customFormat="1" ht="15.75" customHeight="1" x14ac:dyDescent="0.2">
      <c r="A313" s="571"/>
      <c r="B313" s="459">
        <v>5</v>
      </c>
      <c r="C313" s="193" t="s">
        <v>268</v>
      </c>
      <c r="D313" s="194">
        <v>254319060</v>
      </c>
      <c r="E313" s="216">
        <v>3500</v>
      </c>
      <c r="F313" s="216">
        <v>3300</v>
      </c>
      <c r="G313" s="216">
        <v>4000</v>
      </c>
      <c r="H313" s="216">
        <v>0</v>
      </c>
      <c r="I313" s="216">
        <v>0</v>
      </c>
      <c r="J313" s="216">
        <v>0</v>
      </c>
      <c r="K313" s="216">
        <f t="shared" si="31"/>
        <v>10800</v>
      </c>
      <c r="L313" s="539"/>
    </row>
    <row r="314" spans="1:12" s="19" customFormat="1" ht="15.75" customHeight="1" x14ac:dyDescent="0.2">
      <c r="A314" s="571"/>
      <c r="B314" s="459">
        <v>6</v>
      </c>
      <c r="C314" s="193" t="s">
        <v>269</v>
      </c>
      <c r="D314" s="194">
        <v>302312877</v>
      </c>
      <c r="E314" s="216">
        <v>4000</v>
      </c>
      <c r="F314" s="216">
        <v>3900</v>
      </c>
      <c r="G314" s="216">
        <v>5000</v>
      </c>
      <c r="H314" s="216">
        <v>8000</v>
      </c>
      <c r="I314" s="216">
        <v>5000</v>
      </c>
      <c r="J314" s="216">
        <v>0</v>
      </c>
      <c r="K314" s="216">
        <f t="shared" si="31"/>
        <v>25900</v>
      </c>
      <c r="L314" s="539"/>
    </row>
    <row r="315" spans="1:12" s="19" customFormat="1" ht="15.75" customHeight="1" x14ac:dyDescent="0.2">
      <c r="A315" s="571"/>
      <c r="B315" s="459"/>
      <c r="C315" s="230" t="s">
        <v>242</v>
      </c>
      <c r="D315" s="212">
        <v>300143026</v>
      </c>
      <c r="E315" s="216">
        <v>0</v>
      </c>
      <c r="F315" s="216">
        <v>0</v>
      </c>
      <c r="G315" s="216">
        <v>0</v>
      </c>
      <c r="H315" s="216">
        <v>0</v>
      </c>
      <c r="I315" s="216">
        <v>0</v>
      </c>
      <c r="J315" s="216">
        <v>2500</v>
      </c>
      <c r="K315" s="216">
        <v>2500</v>
      </c>
      <c r="L315" s="539"/>
    </row>
    <row r="316" spans="1:12" s="19" customFormat="1" ht="15.75" customHeight="1" x14ac:dyDescent="0.2">
      <c r="A316" s="571"/>
      <c r="B316" s="459"/>
      <c r="C316" s="230" t="s">
        <v>243</v>
      </c>
      <c r="D316" s="212">
        <v>302054537</v>
      </c>
      <c r="E316" s="216">
        <v>0</v>
      </c>
      <c r="F316" s="216">
        <v>0</v>
      </c>
      <c r="G316" s="216">
        <v>0</v>
      </c>
      <c r="H316" s="216">
        <v>0</v>
      </c>
      <c r="I316" s="216">
        <v>0</v>
      </c>
      <c r="J316" s="216">
        <v>2000</v>
      </c>
      <c r="K316" s="216">
        <v>2000</v>
      </c>
      <c r="L316" s="539"/>
    </row>
    <row r="317" spans="1:12" s="19" customFormat="1" ht="15.75" customHeight="1" x14ac:dyDescent="0.2">
      <c r="A317" s="571"/>
      <c r="B317" s="459">
        <v>7</v>
      </c>
      <c r="C317" s="193" t="s">
        <v>270</v>
      </c>
      <c r="D317" s="194">
        <v>300670174</v>
      </c>
      <c r="E317" s="216">
        <v>1800</v>
      </c>
      <c r="F317" s="216">
        <v>1500</v>
      </c>
      <c r="G317" s="216">
        <v>2000</v>
      </c>
      <c r="H317" s="216">
        <v>2000</v>
      </c>
      <c r="I317" s="216">
        <v>0</v>
      </c>
      <c r="J317" s="216">
        <v>0</v>
      </c>
      <c r="K317" s="216">
        <f t="shared" si="31"/>
        <v>7300</v>
      </c>
      <c r="L317" s="539"/>
    </row>
    <row r="318" spans="1:12" s="19" customFormat="1" ht="15.75" customHeight="1" x14ac:dyDescent="0.2">
      <c r="A318" s="572"/>
      <c r="B318" s="459">
        <v>8</v>
      </c>
      <c r="C318" s="193" t="s">
        <v>271</v>
      </c>
      <c r="D318" s="194">
        <v>190049980</v>
      </c>
      <c r="E318" s="216">
        <v>0</v>
      </c>
      <c r="F318" s="216">
        <v>0</v>
      </c>
      <c r="G318" s="216">
        <v>0</v>
      </c>
      <c r="H318" s="216">
        <v>0</v>
      </c>
      <c r="I318" s="216">
        <v>2500</v>
      </c>
      <c r="J318" s="216">
        <v>4000</v>
      </c>
      <c r="K318" s="216">
        <f t="shared" si="31"/>
        <v>6500</v>
      </c>
      <c r="L318" s="540"/>
    </row>
    <row r="319" spans="1:12" s="19" customFormat="1" ht="15.75" customHeight="1" x14ac:dyDescent="0.25">
      <c r="A319" s="207"/>
      <c r="B319" s="229"/>
      <c r="C319" s="157" t="s">
        <v>226</v>
      </c>
      <c r="D319" s="209"/>
      <c r="E319" s="215">
        <f>E309+E310+E311+E312+E313+E314+E317+E318</f>
        <v>23750</v>
      </c>
      <c r="F319" s="215">
        <f>F309+F310+F311+F312+F313+F314+F317+F318</f>
        <v>20000</v>
      </c>
      <c r="G319" s="215">
        <f>G309+G310+G311+G312+G313+G314+G317+G318</f>
        <v>25000</v>
      </c>
      <c r="H319" s="215">
        <f>H309+H310+H311+H312+H313+H314+H317+H318</f>
        <v>25000</v>
      </c>
      <c r="I319" s="215">
        <f>I309+I310+I311+I312+I313+I314+I317+I318</f>
        <v>78500</v>
      </c>
      <c r="J319" s="215">
        <f>J309+J310+J311+J312+J313+J314+J315+J316+J317+J318</f>
        <v>25000</v>
      </c>
      <c r="K319" s="215">
        <f>SUM(K309:K318)</f>
        <v>197250</v>
      </c>
      <c r="L319" s="321"/>
    </row>
    <row r="320" spans="1:12" s="19" customFormat="1" ht="30.6" customHeight="1" x14ac:dyDescent="0.2">
      <c r="A320" s="188" t="s">
        <v>14</v>
      </c>
      <c r="B320" s="249" t="s">
        <v>287</v>
      </c>
      <c r="C320" s="245" t="s">
        <v>272</v>
      </c>
      <c r="D320" s="89"/>
      <c r="E320" s="89"/>
      <c r="F320" s="90"/>
      <c r="G320" s="80"/>
      <c r="H320" s="80"/>
      <c r="I320" s="80"/>
      <c r="J320" s="191"/>
      <c r="K320" s="188"/>
      <c r="L320" s="421" t="s">
        <v>419</v>
      </c>
    </row>
    <row r="321" spans="1:12" s="19" customFormat="1" ht="15.75" customHeight="1" x14ac:dyDescent="0.2">
      <c r="A321" s="570" t="s">
        <v>232</v>
      </c>
      <c r="B321" s="459">
        <v>1</v>
      </c>
      <c r="C321" s="193" t="s">
        <v>273</v>
      </c>
      <c r="D321" s="194">
        <v>154293839</v>
      </c>
      <c r="E321" s="216">
        <v>64000</v>
      </c>
      <c r="F321" s="216">
        <v>50900</v>
      </c>
      <c r="G321" s="216">
        <v>60800</v>
      </c>
      <c r="H321" s="216">
        <v>0</v>
      </c>
      <c r="I321" s="216">
        <v>0</v>
      </c>
      <c r="J321" s="216">
        <v>0</v>
      </c>
      <c r="K321" s="353">
        <f>E321+F321+G321+H321+I321+J321</f>
        <v>175700</v>
      </c>
      <c r="L321" s="466"/>
    </row>
    <row r="322" spans="1:12" s="19" customFormat="1" ht="15.75" customHeight="1" x14ac:dyDescent="0.2">
      <c r="A322" s="571"/>
      <c r="B322" s="459">
        <v>2</v>
      </c>
      <c r="C322" s="193" t="s">
        <v>274</v>
      </c>
      <c r="D322" s="194">
        <v>288743920</v>
      </c>
      <c r="E322" s="216">
        <v>12000</v>
      </c>
      <c r="F322" s="216">
        <v>10000</v>
      </c>
      <c r="G322" s="216">
        <v>0</v>
      </c>
      <c r="H322" s="216">
        <v>2000</v>
      </c>
      <c r="I322" s="216">
        <v>0</v>
      </c>
      <c r="J322" s="216">
        <v>6000</v>
      </c>
      <c r="K322" s="353">
        <f t="shared" ref="K322:K324" si="32">E322+F322+G322+H322+I322+J322</f>
        <v>30000</v>
      </c>
      <c r="L322" s="539"/>
    </row>
    <row r="323" spans="1:12" s="19" customFormat="1" ht="15.75" customHeight="1" x14ac:dyDescent="0.2">
      <c r="A323" s="571"/>
      <c r="B323" s="459">
        <v>3</v>
      </c>
      <c r="C323" s="193" t="s">
        <v>275</v>
      </c>
      <c r="D323" s="194">
        <v>154293839</v>
      </c>
      <c r="E323" s="216">
        <v>0</v>
      </c>
      <c r="F323" s="216">
        <v>0</v>
      </c>
      <c r="G323" s="216">
        <v>0</v>
      </c>
      <c r="H323" s="216">
        <v>65000</v>
      </c>
      <c r="I323" s="216">
        <v>45000</v>
      </c>
      <c r="J323" s="216">
        <v>39000</v>
      </c>
      <c r="K323" s="353">
        <f t="shared" si="32"/>
        <v>149000</v>
      </c>
      <c r="L323" s="539"/>
    </row>
    <row r="324" spans="1:12" s="19" customFormat="1" ht="15.75" customHeight="1" x14ac:dyDescent="0.2">
      <c r="A324" s="572"/>
      <c r="B324" s="459">
        <v>4</v>
      </c>
      <c r="C324" s="193" t="s">
        <v>262</v>
      </c>
      <c r="D324" s="194">
        <v>190060724</v>
      </c>
      <c r="E324" s="216">
        <v>0</v>
      </c>
      <c r="F324" s="216">
        <v>1000</v>
      </c>
      <c r="G324" s="216">
        <v>6600</v>
      </c>
      <c r="H324" s="216">
        <v>3000</v>
      </c>
      <c r="I324" s="216">
        <v>0</v>
      </c>
      <c r="J324" s="216">
        <v>0</v>
      </c>
      <c r="K324" s="353">
        <f t="shared" si="32"/>
        <v>10600</v>
      </c>
      <c r="L324" s="540"/>
    </row>
    <row r="325" spans="1:12" s="19" customFormat="1" ht="15.75" customHeight="1" x14ac:dyDescent="0.25">
      <c r="A325" s="207"/>
      <c r="B325" s="229"/>
      <c r="C325" s="157" t="s">
        <v>226</v>
      </c>
      <c r="D325" s="209"/>
      <c r="E325" s="215">
        <f>E321+E322+E323+E324</f>
        <v>76000</v>
      </c>
      <c r="F325" s="215">
        <f t="shared" ref="F325:J325" si="33">F321+F322+F323+F324</f>
        <v>61900</v>
      </c>
      <c r="G325" s="215">
        <f t="shared" si="33"/>
        <v>67400</v>
      </c>
      <c r="H325" s="215">
        <f t="shared" si="33"/>
        <v>70000</v>
      </c>
      <c r="I325" s="215">
        <f t="shared" si="33"/>
        <v>45000</v>
      </c>
      <c r="J325" s="215">
        <f t="shared" si="33"/>
        <v>45000</v>
      </c>
      <c r="K325" s="215">
        <f>SUM(K321:K324)</f>
        <v>365300</v>
      </c>
      <c r="L325" s="427"/>
    </row>
    <row r="326" spans="1:12" s="205" customFormat="1" ht="30" customHeight="1" x14ac:dyDescent="0.2">
      <c r="A326" s="462" t="s">
        <v>290</v>
      </c>
      <c r="B326" s="314" t="s">
        <v>11</v>
      </c>
      <c r="C326" s="247" t="s">
        <v>21</v>
      </c>
      <c r="D326" s="248" t="s">
        <v>12</v>
      </c>
      <c r="E326" s="460" t="s">
        <v>3</v>
      </c>
      <c r="F326" s="460" t="s">
        <v>4</v>
      </c>
      <c r="G326" s="460" t="s">
        <v>5</v>
      </c>
      <c r="H326" s="460" t="s">
        <v>187</v>
      </c>
      <c r="I326" s="460" t="s">
        <v>189</v>
      </c>
      <c r="J326" s="460" t="s">
        <v>190</v>
      </c>
      <c r="K326" s="461" t="s">
        <v>110</v>
      </c>
      <c r="L326" s="647" t="s">
        <v>13</v>
      </c>
    </row>
    <row r="327" spans="1:12" s="19" customFormat="1" ht="30" customHeight="1" x14ac:dyDescent="0.2">
      <c r="A327" s="159" t="s">
        <v>14</v>
      </c>
      <c r="B327" s="250" t="s">
        <v>288</v>
      </c>
      <c r="C327" s="246" t="s">
        <v>230</v>
      </c>
      <c r="D327" s="187"/>
      <c r="E327" s="163"/>
      <c r="F327" s="163"/>
      <c r="G327" s="163"/>
      <c r="H327" s="163"/>
      <c r="I327" s="163"/>
      <c r="J327" s="203"/>
      <c r="K327" s="159"/>
      <c r="L327" s="650" t="s">
        <v>416</v>
      </c>
    </row>
    <row r="328" spans="1:12" ht="16.899999999999999" customHeight="1" x14ac:dyDescent="0.2">
      <c r="A328" s="566" t="s">
        <v>232</v>
      </c>
      <c r="B328" s="75">
        <v>1</v>
      </c>
      <c r="C328" s="9" t="s">
        <v>27</v>
      </c>
      <c r="D328" s="8">
        <v>303416074</v>
      </c>
      <c r="E328" s="20">
        <v>219</v>
      </c>
      <c r="F328" s="20">
        <v>0</v>
      </c>
      <c r="G328" s="20">
        <v>0</v>
      </c>
      <c r="H328" s="10">
        <v>0</v>
      </c>
      <c r="I328" s="20">
        <v>0</v>
      </c>
      <c r="J328" s="196">
        <v>0</v>
      </c>
      <c r="K328" s="150">
        <f>E328+F328+G328+H328+I328+J328</f>
        <v>219</v>
      </c>
      <c r="L328" s="524"/>
    </row>
    <row r="329" spans="1:12" ht="16.899999999999999" customHeight="1" x14ac:dyDescent="0.2">
      <c r="A329" s="567"/>
      <c r="B329" s="75">
        <v>2</v>
      </c>
      <c r="C329" s="11" t="s">
        <v>77</v>
      </c>
      <c r="D329" s="8">
        <v>302735610</v>
      </c>
      <c r="E329" s="20">
        <v>0</v>
      </c>
      <c r="F329" s="20">
        <v>625</v>
      </c>
      <c r="G329" s="20">
        <v>0</v>
      </c>
      <c r="H329" s="10">
        <v>612</v>
      </c>
      <c r="I329" s="20">
        <v>0</v>
      </c>
      <c r="J329" s="196">
        <v>0</v>
      </c>
      <c r="K329" s="150">
        <f t="shared" ref="K329:K398" si="34">E329+F329+G329+H329+I329+J329</f>
        <v>1237</v>
      </c>
      <c r="L329" s="525"/>
    </row>
    <row r="330" spans="1:12" ht="16.899999999999999" customHeight="1" x14ac:dyDescent="0.2">
      <c r="A330" s="567"/>
      <c r="B330" s="75">
        <v>3</v>
      </c>
      <c r="C330" s="9" t="s">
        <v>91</v>
      </c>
      <c r="D330" s="8">
        <v>154275969</v>
      </c>
      <c r="E330" s="20">
        <v>459</v>
      </c>
      <c r="F330" s="20">
        <v>0</v>
      </c>
      <c r="G330" s="20">
        <v>0</v>
      </c>
      <c r="H330" s="10">
        <v>0</v>
      </c>
      <c r="I330" s="20">
        <v>0</v>
      </c>
      <c r="J330" s="196">
        <v>0</v>
      </c>
      <c r="K330" s="150">
        <f t="shared" si="34"/>
        <v>459</v>
      </c>
      <c r="L330" s="525"/>
    </row>
    <row r="331" spans="1:12" ht="20.45" customHeight="1" x14ac:dyDescent="0.2">
      <c r="A331" s="567"/>
      <c r="B331" s="75">
        <v>4</v>
      </c>
      <c r="C331" s="9" t="s">
        <v>68</v>
      </c>
      <c r="D331" s="8">
        <v>254313940</v>
      </c>
      <c r="E331" s="20">
        <v>0</v>
      </c>
      <c r="F331" s="20">
        <v>0</v>
      </c>
      <c r="G331" s="20">
        <v>0</v>
      </c>
      <c r="H331" s="10">
        <v>160</v>
      </c>
      <c r="I331" s="20">
        <v>156</v>
      </c>
      <c r="J331" s="196">
        <v>0</v>
      </c>
      <c r="K331" s="150">
        <f t="shared" si="34"/>
        <v>316</v>
      </c>
      <c r="L331" s="525"/>
    </row>
    <row r="332" spans="1:12" ht="16.899999999999999" customHeight="1" x14ac:dyDescent="0.2">
      <c r="A332" s="567"/>
      <c r="B332" s="75">
        <v>5</v>
      </c>
      <c r="C332" s="9" t="s">
        <v>70</v>
      </c>
      <c r="D332" s="8">
        <v>301221549</v>
      </c>
      <c r="E332" s="20">
        <v>0</v>
      </c>
      <c r="F332" s="20">
        <v>0</v>
      </c>
      <c r="G332" s="20">
        <v>0</v>
      </c>
      <c r="H332" s="10">
        <v>0</v>
      </c>
      <c r="I332" s="20">
        <v>940</v>
      </c>
      <c r="J332" s="196">
        <v>0</v>
      </c>
      <c r="K332" s="150">
        <f t="shared" si="34"/>
        <v>940</v>
      </c>
      <c r="L332" s="525"/>
    </row>
    <row r="333" spans="1:12" ht="16.899999999999999" customHeight="1" x14ac:dyDescent="0.2">
      <c r="A333" s="567"/>
      <c r="B333" s="75">
        <v>6</v>
      </c>
      <c r="C333" s="9" t="s">
        <v>36</v>
      </c>
      <c r="D333" s="8">
        <v>300828489</v>
      </c>
      <c r="E333" s="20">
        <v>509</v>
      </c>
      <c r="F333" s="20">
        <v>660</v>
      </c>
      <c r="G333" s="20">
        <v>0</v>
      </c>
      <c r="H333" s="10">
        <v>57</v>
      </c>
      <c r="I333" s="20">
        <v>0</v>
      </c>
      <c r="J333" s="196">
        <v>0</v>
      </c>
      <c r="K333" s="150">
        <f t="shared" si="34"/>
        <v>1226</v>
      </c>
      <c r="L333" s="525"/>
    </row>
    <row r="334" spans="1:12" ht="16.899999999999999" customHeight="1" x14ac:dyDescent="0.2">
      <c r="A334" s="567"/>
      <c r="B334" s="75">
        <v>7</v>
      </c>
      <c r="C334" s="9" t="s">
        <v>52</v>
      </c>
      <c r="D334" s="8">
        <v>154323339</v>
      </c>
      <c r="E334" s="20">
        <v>529</v>
      </c>
      <c r="F334" s="20">
        <v>0</v>
      </c>
      <c r="G334" s="20">
        <v>0</v>
      </c>
      <c r="H334" s="10">
        <v>0</v>
      </c>
      <c r="I334" s="20">
        <v>950</v>
      </c>
      <c r="J334" s="196">
        <v>0</v>
      </c>
      <c r="K334" s="150">
        <f t="shared" si="34"/>
        <v>1479</v>
      </c>
      <c r="L334" s="525"/>
    </row>
    <row r="335" spans="1:12" ht="16.899999999999999" customHeight="1" x14ac:dyDescent="0.2">
      <c r="A335" s="567"/>
      <c r="B335" s="75">
        <v>8</v>
      </c>
      <c r="C335" s="11" t="s">
        <v>66</v>
      </c>
      <c r="D335" s="8">
        <v>302577039</v>
      </c>
      <c r="E335" s="20">
        <v>0</v>
      </c>
      <c r="F335" s="20">
        <v>0</v>
      </c>
      <c r="G335" s="20">
        <v>1400</v>
      </c>
      <c r="H335" s="10">
        <v>1100</v>
      </c>
      <c r="I335" s="20">
        <v>500</v>
      </c>
      <c r="J335" s="196">
        <v>0</v>
      </c>
      <c r="K335" s="150">
        <f t="shared" si="34"/>
        <v>3000</v>
      </c>
      <c r="L335" s="525"/>
    </row>
    <row r="336" spans="1:12" ht="16.899999999999999" customHeight="1" x14ac:dyDescent="0.2">
      <c r="A336" s="567"/>
      <c r="B336" s="75">
        <v>9</v>
      </c>
      <c r="C336" s="9" t="s">
        <v>31</v>
      </c>
      <c r="D336" s="8">
        <v>303295562</v>
      </c>
      <c r="E336" s="20">
        <v>233</v>
      </c>
      <c r="F336" s="20">
        <v>732</v>
      </c>
      <c r="G336" s="20">
        <v>0</v>
      </c>
      <c r="H336" s="10">
        <v>4045</v>
      </c>
      <c r="I336" s="20">
        <v>0</v>
      </c>
      <c r="J336" s="196">
        <v>0</v>
      </c>
      <c r="K336" s="150">
        <f t="shared" si="34"/>
        <v>5010</v>
      </c>
      <c r="L336" s="525"/>
    </row>
    <row r="337" spans="1:12" ht="16.899999999999999" customHeight="1" x14ac:dyDescent="0.2">
      <c r="A337" s="567"/>
      <c r="B337" s="75">
        <v>10</v>
      </c>
      <c r="C337" s="12" t="s">
        <v>88</v>
      </c>
      <c r="D337" s="13">
        <v>302727898</v>
      </c>
      <c r="E337" s="20">
        <v>89</v>
      </c>
      <c r="F337" s="20">
        <v>362</v>
      </c>
      <c r="G337" s="20">
        <v>0</v>
      </c>
      <c r="H337" s="10">
        <v>560</v>
      </c>
      <c r="I337" s="20">
        <v>1060</v>
      </c>
      <c r="J337" s="196">
        <v>1800</v>
      </c>
      <c r="K337" s="150">
        <f t="shared" si="34"/>
        <v>3871</v>
      </c>
      <c r="L337" s="525"/>
    </row>
    <row r="338" spans="1:12" ht="16.899999999999999" customHeight="1" x14ac:dyDescent="0.2">
      <c r="A338" s="567"/>
      <c r="B338" s="75">
        <v>11</v>
      </c>
      <c r="C338" s="9" t="s">
        <v>78</v>
      </c>
      <c r="D338" s="8">
        <v>302302477</v>
      </c>
      <c r="E338" s="20">
        <v>0</v>
      </c>
      <c r="F338" s="20">
        <v>0</v>
      </c>
      <c r="G338" s="20">
        <v>60.87</v>
      </c>
      <c r="H338" s="10">
        <v>425</v>
      </c>
      <c r="I338" s="20">
        <v>0</v>
      </c>
      <c r="J338" s="196">
        <v>3000</v>
      </c>
      <c r="K338" s="150">
        <f t="shared" si="34"/>
        <v>3485.87</v>
      </c>
      <c r="L338" s="525"/>
    </row>
    <row r="339" spans="1:12" ht="20.45" customHeight="1" x14ac:dyDescent="0.2">
      <c r="A339" s="567"/>
      <c r="B339" s="75">
        <v>12</v>
      </c>
      <c r="C339" s="9" t="s">
        <v>86</v>
      </c>
      <c r="D339" s="8">
        <v>154333828</v>
      </c>
      <c r="E339" s="20">
        <v>0</v>
      </c>
      <c r="F339" s="20">
        <v>0</v>
      </c>
      <c r="G339" s="20">
        <v>120</v>
      </c>
      <c r="H339" s="10">
        <v>0</v>
      </c>
      <c r="I339" s="20">
        <v>0</v>
      </c>
      <c r="J339" s="196">
        <v>0</v>
      </c>
      <c r="K339" s="150">
        <f t="shared" si="34"/>
        <v>120</v>
      </c>
      <c r="L339" s="525"/>
    </row>
    <row r="340" spans="1:12" ht="16.899999999999999" customHeight="1" x14ac:dyDescent="0.2">
      <c r="A340" s="567"/>
      <c r="B340" s="75">
        <v>13</v>
      </c>
      <c r="C340" s="11" t="s">
        <v>79</v>
      </c>
      <c r="D340" s="8">
        <v>302326955</v>
      </c>
      <c r="E340" s="20">
        <v>0</v>
      </c>
      <c r="F340" s="20">
        <v>0</v>
      </c>
      <c r="G340" s="20">
        <v>0</v>
      </c>
      <c r="H340" s="10">
        <v>337</v>
      </c>
      <c r="I340" s="20">
        <v>0</v>
      </c>
      <c r="J340" s="196">
        <v>0</v>
      </c>
      <c r="K340" s="150">
        <f t="shared" si="34"/>
        <v>337</v>
      </c>
      <c r="L340" s="525"/>
    </row>
    <row r="341" spans="1:12" ht="16.899999999999999" customHeight="1" x14ac:dyDescent="0.2">
      <c r="A341" s="567"/>
      <c r="B341" s="75">
        <v>14</v>
      </c>
      <c r="C341" s="9" t="s">
        <v>33</v>
      </c>
      <c r="D341" s="8">
        <v>154281527</v>
      </c>
      <c r="E341" s="20">
        <v>300</v>
      </c>
      <c r="F341" s="20">
        <v>0</v>
      </c>
      <c r="G341" s="20">
        <v>0</v>
      </c>
      <c r="H341" s="10">
        <v>0</v>
      </c>
      <c r="I341" s="20">
        <v>710</v>
      </c>
      <c r="J341" s="196">
        <v>0</v>
      </c>
      <c r="K341" s="150">
        <f t="shared" si="34"/>
        <v>1010</v>
      </c>
      <c r="L341" s="525"/>
    </row>
    <row r="342" spans="1:12" ht="16.899999999999999" customHeight="1" x14ac:dyDescent="0.2">
      <c r="A342" s="567"/>
      <c r="B342" s="75">
        <v>15</v>
      </c>
      <c r="C342" s="9" t="s">
        <v>54</v>
      </c>
      <c r="D342" s="8">
        <v>154330718</v>
      </c>
      <c r="E342" s="20">
        <v>208</v>
      </c>
      <c r="F342" s="20">
        <v>0</v>
      </c>
      <c r="G342" s="20">
        <v>0</v>
      </c>
      <c r="H342" s="10">
        <v>0</v>
      </c>
      <c r="I342" s="20">
        <v>0</v>
      </c>
      <c r="J342" s="196">
        <v>0</v>
      </c>
      <c r="K342" s="150">
        <f t="shared" si="34"/>
        <v>208</v>
      </c>
      <c r="L342" s="525"/>
    </row>
    <row r="343" spans="1:12" ht="16.899999999999999" customHeight="1" x14ac:dyDescent="0.2">
      <c r="A343" s="567"/>
      <c r="B343" s="75">
        <v>16</v>
      </c>
      <c r="C343" s="9" t="s">
        <v>89</v>
      </c>
      <c r="D343" s="15">
        <v>254334920</v>
      </c>
      <c r="E343" s="20">
        <v>0</v>
      </c>
      <c r="F343" s="20">
        <v>0</v>
      </c>
      <c r="G343" s="20">
        <v>0</v>
      </c>
      <c r="H343" s="10">
        <v>266</v>
      </c>
      <c r="I343" s="651">
        <v>666</v>
      </c>
      <c r="J343" s="196">
        <v>0</v>
      </c>
      <c r="K343" s="150">
        <f t="shared" si="34"/>
        <v>932</v>
      </c>
      <c r="L343" s="525"/>
    </row>
    <row r="344" spans="1:12" ht="16.899999999999999" customHeight="1" x14ac:dyDescent="0.2">
      <c r="A344" s="567"/>
      <c r="B344" s="75">
        <v>17</v>
      </c>
      <c r="C344" s="9" t="s">
        <v>48</v>
      </c>
      <c r="D344" s="8">
        <v>154332911</v>
      </c>
      <c r="E344" s="20">
        <v>309</v>
      </c>
      <c r="F344" s="20">
        <v>921</v>
      </c>
      <c r="G344" s="20">
        <v>539</v>
      </c>
      <c r="H344" s="10">
        <v>1400</v>
      </c>
      <c r="I344" s="20">
        <v>960</v>
      </c>
      <c r="J344" s="196">
        <v>2011</v>
      </c>
      <c r="K344" s="150">
        <f t="shared" si="34"/>
        <v>6140</v>
      </c>
      <c r="L344" s="525"/>
    </row>
    <row r="345" spans="1:12" ht="16.899999999999999" customHeight="1" x14ac:dyDescent="0.2">
      <c r="A345" s="567"/>
      <c r="B345" s="75">
        <v>18</v>
      </c>
      <c r="C345" s="9" t="s">
        <v>80</v>
      </c>
      <c r="D345" s="8">
        <v>302942203</v>
      </c>
      <c r="E345" s="20">
        <v>0</v>
      </c>
      <c r="F345" s="20">
        <v>755</v>
      </c>
      <c r="G345" s="20">
        <v>0</v>
      </c>
      <c r="H345" s="10">
        <v>0</v>
      </c>
      <c r="I345" s="20">
        <v>0</v>
      </c>
      <c r="J345" s="196">
        <v>0</v>
      </c>
      <c r="K345" s="150">
        <f t="shared" si="34"/>
        <v>755</v>
      </c>
      <c r="L345" s="525"/>
    </row>
    <row r="346" spans="1:12" ht="16.899999999999999" customHeight="1" x14ac:dyDescent="0.2">
      <c r="A346" s="567"/>
      <c r="B346" s="75">
        <v>19</v>
      </c>
      <c r="C346" s="9" t="s">
        <v>60</v>
      </c>
      <c r="D346" s="8">
        <v>302817694</v>
      </c>
      <c r="E346" s="20">
        <v>209</v>
      </c>
      <c r="F346" s="20">
        <v>0</v>
      </c>
      <c r="G346" s="20">
        <v>0</v>
      </c>
      <c r="H346" s="10">
        <v>0</v>
      </c>
      <c r="I346" s="20">
        <v>0</v>
      </c>
      <c r="J346" s="196">
        <v>0</v>
      </c>
      <c r="K346" s="150">
        <f t="shared" si="34"/>
        <v>209</v>
      </c>
      <c r="L346" s="525"/>
    </row>
    <row r="347" spans="1:12" ht="16.899999999999999" customHeight="1" x14ac:dyDescent="0.2">
      <c r="A347" s="567"/>
      <c r="B347" s="75">
        <v>20</v>
      </c>
      <c r="C347" s="9" t="s">
        <v>51</v>
      </c>
      <c r="D347" s="8">
        <v>154335640</v>
      </c>
      <c r="E347" s="20">
        <v>309</v>
      </c>
      <c r="F347" s="20">
        <v>0</v>
      </c>
      <c r="G347" s="20">
        <v>954</v>
      </c>
      <c r="H347" s="10">
        <v>940</v>
      </c>
      <c r="I347" s="20">
        <v>425</v>
      </c>
      <c r="J347" s="196">
        <v>0</v>
      </c>
      <c r="K347" s="150">
        <f t="shared" si="34"/>
        <v>2628</v>
      </c>
      <c r="L347" s="525"/>
    </row>
    <row r="348" spans="1:12" ht="16.899999999999999" customHeight="1" x14ac:dyDescent="0.2">
      <c r="A348" s="567"/>
      <c r="B348" s="75">
        <v>21</v>
      </c>
      <c r="C348" s="9" t="s">
        <v>69</v>
      </c>
      <c r="D348" s="8">
        <v>154330860</v>
      </c>
      <c r="E348" s="20">
        <v>0</v>
      </c>
      <c r="F348" s="20">
        <v>0</v>
      </c>
      <c r="G348" s="288">
        <v>452.8</v>
      </c>
      <c r="H348" s="10">
        <v>226</v>
      </c>
      <c r="I348" s="20">
        <v>226</v>
      </c>
      <c r="J348" s="196">
        <v>0</v>
      </c>
      <c r="K348" s="150">
        <f t="shared" si="34"/>
        <v>904.8</v>
      </c>
      <c r="L348" s="525"/>
    </row>
    <row r="349" spans="1:12" ht="16.899999999999999" customHeight="1" x14ac:dyDescent="0.2">
      <c r="A349" s="567"/>
      <c r="B349" s="75">
        <v>22</v>
      </c>
      <c r="C349" s="9" t="s">
        <v>62</v>
      </c>
      <c r="D349" s="8">
        <v>301608866</v>
      </c>
      <c r="E349" s="20">
        <v>679</v>
      </c>
      <c r="F349" s="20">
        <v>780</v>
      </c>
      <c r="G349" s="20">
        <v>812</v>
      </c>
      <c r="H349" s="10">
        <v>1800</v>
      </c>
      <c r="I349" s="20">
        <v>480</v>
      </c>
      <c r="J349" s="196">
        <v>0</v>
      </c>
      <c r="K349" s="150">
        <f t="shared" si="34"/>
        <v>4551</v>
      </c>
      <c r="L349" s="525"/>
    </row>
    <row r="350" spans="1:12" ht="16.899999999999999" customHeight="1" x14ac:dyDescent="0.2">
      <c r="A350" s="567"/>
      <c r="B350" s="75">
        <v>23</v>
      </c>
      <c r="C350" s="9" t="s">
        <v>55</v>
      </c>
      <c r="D350" s="8">
        <v>154334549</v>
      </c>
      <c r="E350" s="20">
        <v>110</v>
      </c>
      <c r="F350" s="20">
        <v>0</v>
      </c>
      <c r="G350" s="20">
        <v>0</v>
      </c>
      <c r="H350" s="10">
        <v>0</v>
      </c>
      <c r="I350" s="20">
        <v>0</v>
      </c>
      <c r="J350" s="196">
        <v>0</v>
      </c>
      <c r="K350" s="150">
        <f t="shared" si="34"/>
        <v>110</v>
      </c>
      <c r="L350" s="525"/>
    </row>
    <row r="351" spans="1:12" ht="16.899999999999999" customHeight="1" x14ac:dyDescent="0.2">
      <c r="A351" s="567"/>
      <c r="B351" s="75">
        <v>24</v>
      </c>
      <c r="C351" s="9" t="s">
        <v>34</v>
      </c>
      <c r="D351" s="8">
        <v>154333066</v>
      </c>
      <c r="E351" s="20">
        <v>479</v>
      </c>
      <c r="F351" s="20">
        <v>250</v>
      </c>
      <c r="G351" s="20">
        <v>776</v>
      </c>
      <c r="H351" s="10">
        <v>1000</v>
      </c>
      <c r="I351" s="20">
        <v>740</v>
      </c>
      <c r="J351" s="196">
        <v>0</v>
      </c>
      <c r="K351" s="150">
        <f t="shared" si="34"/>
        <v>3245</v>
      </c>
      <c r="L351" s="525"/>
    </row>
    <row r="352" spans="1:12" s="19" customFormat="1" ht="16.899999999999999" customHeight="1" x14ac:dyDescent="0.2">
      <c r="A352" s="567"/>
      <c r="B352" s="75">
        <v>25</v>
      </c>
      <c r="C352" s="12" t="s">
        <v>92</v>
      </c>
      <c r="D352" s="463">
        <v>154332498</v>
      </c>
      <c r="E352" s="20">
        <v>0</v>
      </c>
      <c r="F352" s="20">
        <v>0</v>
      </c>
      <c r="G352" s="20">
        <v>109.61</v>
      </c>
      <c r="H352" s="10">
        <v>0</v>
      </c>
      <c r="I352" s="20">
        <v>0</v>
      </c>
      <c r="J352" s="196">
        <v>733</v>
      </c>
      <c r="K352" s="150">
        <f t="shared" si="34"/>
        <v>842.61</v>
      </c>
      <c r="L352" s="525"/>
    </row>
    <row r="353" spans="1:12" ht="16.899999999999999" customHeight="1" x14ac:dyDescent="0.2">
      <c r="A353" s="567"/>
      <c r="B353" s="75">
        <v>26</v>
      </c>
      <c r="C353" s="9" t="s">
        <v>49</v>
      </c>
      <c r="D353" s="8">
        <v>302444252</v>
      </c>
      <c r="E353" s="20">
        <v>1339</v>
      </c>
      <c r="F353" s="20">
        <v>230</v>
      </c>
      <c r="G353" s="20">
        <v>317.39</v>
      </c>
      <c r="H353" s="10">
        <v>0</v>
      </c>
      <c r="I353" s="20">
        <v>0</v>
      </c>
      <c r="J353" s="196">
        <v>0</v>
      </c>
      <c r="K353" s="150">
        <f t="shared" si="34"/>
        <v>1886.3899999999999</v>
      </c>
      <c r="L353" s="525"/>
    </row>
    <row r="354" spans="1:12" ht="16.899999999999999" customHeight="1" x14ac:dyDescent="0.2">
      <c r="A354" s="567"/>
      <c r="B354" s="75">
        <v>27</v>
      </c>
      <c r="C354" s="9" t="s">
        <v>58</v>
      </c>
      <c r="D354" s="8">
        <v>300051065</v>
      </c>
      <c r="E354" s="20">
        <v>939</v>
      </c>
      <c r="F354" s="20">
        <v>0</v>
      </c>
      <c r="G354" s="20">
        <v>5060.71</v>
      </c>
      <c r="H354" s="10">
        <v>0</v>
      </c>
      <c r="I354" s="20">
        <v>500</v>
      </c>
      <c r="J354" s="196">
        <v>0</v>
      </c>
      <c r="K354" s="150">
        <f t="shared" si="34"/>
        <v>6499.71</v>
      </c>
      <c r="L354" s="525"/>
    </row>
    <row r="355" spans="1:12" ht="16.899999999999999" customHeight="1" x14ac:dyDescent="0.2">
      <c r="A355" s="567"/>
      <c r="B355" s="75">
        <v>28</v>
      </c>
      <c r="C355" s="9" t="s">
        <v>30</v>
      </c>
      <c r="D355" s="15">
        <v>191256715</v>
      </c>
      <c r="E355" s="20">
        <v>469</v>
      </c>
      <c r="F355" s="20">
        <v>0</v>
      </c>
      <c r="G355" s="20">
        <v>0</v>
      </c>
      <c r="H355" s="10">
        <v>0</v>
      </c>
      <c r="I355" s="20">
        <v>0</v>
      </c>
      <c r="J355" s="196">
        <v>0</v>
      </c>
      <c r="K355" s="150">
        <f t="shared" si="34"/>
        <v>469</v>
      </c>
      <c r="L355" s="525"/>
    </row>
    <row r="356" spans="1:12" ht="16.899999999999999" customHeight="1" x14ac:dyDescent="0.2">
      <c r="A356" s="567"/>
      <c r="B356" s="75">
        <v>29</v>
      </c>
      <c r="C356" s="9" t="s">
        <v>28</v>
      </c>
      <c r="D356" s="8">
        <v>300033035</v>
      </c>
      <c r="E356" s="20">
        <v>879</v>
      </c>
      <c r="F356" s="20">
        <v>650</v>
      </c>
      <c r="G356" s="20">
        <v>0</v>
      </c>
      <c r="H356" s="10">
        <v>0</v>
      </c>
      <c r="I356" s="20">
        <v>0</v>
      </c>
      <c r="J356" s="196">
        <v>0</v>
      </c>
      <c r="K356" s="150">
        <f t="shared" si="34"/>
        <v>1529</v>
      </c>
      <c r="L356" s="525"/>
    </row>
    <row r="357" spans="1:12" ht="16.899999999999999" customHeight="1" x14ac:dyDescent="0.2">
      <c r="A357" s="567"/>
      <c r="B357" s="75">
        <v>30</v>
      </c>
      <c r="C357" s="9" t="s">
        <v>53</v>
      </c>
      <c r="D357" s="8">
        <v>302686309</v>
      </c>
      <c r="E357" s="20">
        <v>639</v>
      </c>
      <c r="F357" s="20">
        <v>260</v>
      </c>
      <c r="G357" s="20">
        <v>0</v>
      </c>
      <c r="H357" s="10">
        <v>0</v>
      </c>
      <c r="I357" s="20">
        <v>0</v>
      </c>
      <c r="J357" s="196">
        <v>0</v>
      </c>
      <c r="K357" s="150">
        <f t="shared" si="34"/>
        <v>899</v>
      </c>
      <c r="L357" s="525"/>
    </row>
    <row r="358" spans="1:12" ht="16.899999999999999" customHeight="1" x14ac:dyDescent="0.2">
      <c r="A358" s="567"/>
      <c r="B358" s="75">
        <v>31</v>
      </c>
      <c r="C358" s="9" t="s">
        <v>82</v>
      </c>
      <c r="D358" s="8">
        <v>303441490</v>
      </c>
      <c r="E358" s="20">
        <v>132</v>
      </c>
      <c r="F358" s="20">
        <v>230</v>
      </c>
      <c r="G358" s="20">
        <v>1400</v>
      </c>
      <c r="H358" s="10">
        <v>0</v>
      </c>
      <c r="I358" s="20">
        <v>354</v>
      </c>
      <c r="J358" s="196">
        <v>0</v>
      </c>
      <c r="K358" s="150">
        <f t="shared" si="34"/>
        <v>2116</v>
      </c>
      <c r="L358" s="525"/>
    </row>
    <row r="359" spans="1:12" ht="16.899999999999999" customHeight="1" x14ac:dyDescent="0.2">
      <c r="A359" s="567"/>
      <c r="B359" s="75">
        <v>32</v>
      </c>
      <c r="C359" s="9" t="s">
        <v>59</v>
      </c>
      <c r="D359" s="8">
        <v>300518355</v>
      </c>
      <c r="E359" s="20">
        <v>379</v>
      </c>
      <c r="F359" s="20">
        <v>0</v>
      </c>
      <c r="G359" s="20">
        <v>0</v>
      </c>
      <c r="H359" s="10">
        <v>0</v>
      </c>
      <c r="I359" s="20">
        <v>0</v>
      </c>
      <c r="J359" s="196">
        <v>566.70000000000005</v>
      </c>
      <c r="K359" s="150">
        <f t="shared" si="34"/>
        <v>945.7</v>
      </c>
      <c r="L359" s="525"/>
    </row>
    <row r="360" spans="1:12" ht="16.899999999999999" customHeight="1" x14ac:dyDescent="0.2">
      <c r="A360" s="567"/>
      <c r="B360" s="75">
        <v>33</v>
      </c>
      <c r="C360" s="9" t="s">
        <v>47</v>
      </c>
      <c r="D360" s="8">
        <v>302665941</v>
      </c>
      <c r="E360" s="20">
        <v>260</v>
      </c>
      <c r="F360" s="20">
        <v>375</v>
      </c>
      <c r="G360" s="20">
        <v>0</v>
      </c>
      <c r="H360" s="10">
        <v>425</v>
      </c>
      <c r="I360" s="20">
        <v>650</v>
      </c>
      <c r="J360" s="196">
        <v>0</v>
      </c>
      <c r="K360" s="150">
        <f t="shared" si="34"/>
        <v>1710</v>
      </c>
      <c r="L360" s="525"/>
    </row>
    <row r="361" spans="1:12" s="19" customFormat="1" ht="16.899999999999999" customHeight="1" x14ac:dyDescent="0.2">
      <c r="A361" s="567"/>
      <c r="B361" s="75">
        <v>34</v>
      </c>
      <c r="C361" s="12" t="s">
        <v>354</v>
      </c>
      <c r="D361" s="350">
        <v>305503948</v>
      </c>
      <c r="E361" s="356">
        <v>0</v>
      </c>
      <c r="F361" s="356">
        <v>0</v>
      </c>
      <c r="G361" s="356">
        <v>0</v>
      </c>
      <c r="H361" s="356">
        <v>0</v>
      </c>
      <c r="I361" s="356">
        <v>0</v>
      </c>
      <c r="J361" s="150">
        <v>2000</v>
      </c>
      <c r="K361" s="150">
        <f t="shared" si="34"/>
        <v>2000</v>
      </c>
      <c r="L361" s="525"/>
    </row>
    <row r="362" spans="1:12" ht="16.899999999999999" customHeight="1" x14ac:dyDescent="0.2">
      <c r="A362" s="567"/>
      <c r="B362" s="75">
        <v>35</v>
      </c>
      <c r="C362" s="9" t="s">
        <v>50</v>
      </c>
      <c r="D362" s="8">
        <v>302155568</v>
      </c>
      <c r="E362" s="20">
        <v>203</v>
      </c>
      <c r="F362" s="20">
        <v>0</v>
      </c>
      <c r="G362" s="20">
        <v>0</v>
      </c>
      <c r="H362" s="10">
        <v>0</v>
      </c>
      <c r="I362" s="20">
        <v>0</v>
      </c>
      <c r="J362" s="196">
        <v>0</v>
      </c>
      <c r="K362" s="150">
        <f t="shared" si="34"/>
        <v>203</v>
      </c>
      <c r="L362" s="525"/>
    </row>
    <row r="363" spans="1:12" ht="16.899999999999999" customHeight="1" x14ac:dyDescent="0.2">
      <c r="A363" s="567"/>
      <c r="B363" s="75">
        <v>36</v>
      </c>
      <c r="C363" s="9" t="s">
        <v>45</v>
      </c>
      <c r="D363" s="8">
        <v>300072814</v>
      </c>
      <c r="E363" s="20">
        <v>150</v>
      </c>
      <c r="F363" s="20">
        <v>0</v>
      </c>
      <c r="G363" s="20">
        <v>0</v>
      </c>
      <c r="H363" s="10">
        <v>0</v>
      </c>
      <c r="I363" s="20">
        <v>0</v>
      </c>
      <c r="J363" s="196">
        <v>0</v>
      </c>
      <c r="K363" s="150">
        <f t="shared" si="34"/>
        <v>150</v>
      </c>
      <c r="L363" s="525"/>
    </row>
    <row r="364" spans="1:12" ht="16.899999999999999" customHeight="1" x14ac:dyDescent="0.2">
      <c r="A364" s="567"/>
      <c r="B364" s="75">
        <v>37</v>
      </c>
      <c r="C364" s="9" t="s">
        <v>84</v>
      </c>
      <c r="D364" s="8">
        <v>300137308</v>
      </c>
      <c r="E364" s="20">
        <v>0</v>
      </c>
      <c r="F364" s="20">
        <v>540.79</v>
      </c>
      <c r="G364" s="20">
        <v>0</v>
      </c>
      <c r="H364" s="10">
        <v>0</v>
      </c>
      <c r="I364" s="20">
        <v>0</v>
      </c>
      <c r="J364" s="196">
        <v>0</v>
      </c>
      <c r="K364" s="150">
        <f t="shared" si="34"/>
        <v>540.79</v>
      </c>
      <c r="L364" s="525"/>
    </row>
    <row r="365" spans="1:12" ht="16.899999999999999" customHeight="1" x14ac:dyDescent="0.2">
      <c r="A365" s="567"/>
      <c r="B365" s="75">
        <v>38</v>
      </c>
      <c r="C365" s="11" t="s">
        <v>90</v>
      </c>
      <c r="D365" s="8">
        <v>304050530</v>
      </c>
      <c r="E365" s="20">
        <v>0</v>
      </c>
      <c r="F365" s="20">
        <v>0</v>
      </c>
      <c r="G365" s="20">
        <v>0</v>
      </c>
      <c r="H365" s="10">
        <v>165</v>
      </c>
      <c r="I365" s="20">
        <v>0</v>
      </c>
      <c r="J365" s="196">
        <v>1994</v>
      </c>
      <c r="K365" s="150">
        <f t="shared" si="34"/>
        <v>2159</v>
      </c>
      <c r="L365" s="525"/>
    </row>
    <row r="366" spans="1:12" ht="16.899999999999999" customHeight="1" x14ac:dyDescent="0.2">
      <c r="A366" s="567"/>
      <c r="B366" s="75">
        <v>39</v>
      </c>
      <c r="C366" s="9" t="s">
        <v>32</v>
      </c>
      <c r="D366" s="8">
        <v>191885793</v>
      </c>
      <c r="E366" s="20">
        <v>120</v>
      </c>
      <c r="F366" s="20">
        <v>0</v>
      </c>
      <c r="G366" s="20">
        <v>0</v>
      </c>
      <c r="H366" s="10">
        <v>0</v>
      </c>
      <c r="I366" s="20">
        <v>550</v>
      </c>
      <c r="J366" s="196">
        <v>0</v>
      </c>
      <c r="K366" s="150">
        <f t="shared" si="34"/>
        <v>670</v>
      </c>
      <c r="L366" s="525"/>
    </row>
    <row r="367" spans="1:12" ht="16.899999999999999" customHeight="1" x14ac:dyDescent="0.2">
      <c r="A367" s="567"/>
      <c r="B367" s="75">
        <v>40</v>
      </c>
      <c r="C367" s="9" t="s">
        <v>38</v>
      </c>
      <c r="D367" s="8">
        <v>301695351</v>
      </c>
      <c r="E367" s="20">
        <v>449</v>
      </c>
      <c r="F367" s="20">
        <v>0</v>
      </c>
      <c r="G367" s="20">
        <v>154</v>
      </c>
      <c r="H367" s="10">
        <v>960</v>
      </c>
      <c r="I367" s="20">
        <v>0</v>
      </c>
      <c r="J367" s="196">
        <v>0</v>
      </c>
      <c r="K367" s="150">
        <f t="shared" si="34"/>
        <v>1563</v>
      </c>
      <c r="L367" s="525"/>
    </row>
    <row r="368" spans="1:12" ht="16.899999999999999" customHeight="1" x14ac:dyDescent="0.2">
      <c r="A368" s="567"/>
      <c r="B368" s="75">
        <v>41</v>
      </c>
      <c r="C368" s="11" t="s">
        <v>65</v>
      </c>
      <c r="D368" s="8">
        <v>304416561</v>
      </c>
      <c r="E368" s="20">
        <v>0</v>
      </c>
      <c r="F368" s="20">
        <v>0</v>
      </c>
      <c r="G368" s="20">
        <v>2000</v>
      </c>
      <c r="H368" s="10">
        <v>390</v>
      </c>
      <c r="I368" s="20">
        <v>352</v>
      </c>
      <c r="J368" s="196">
        <v>0</v>
      </c>
      <c r="K368" s="150">
        <f t="shared" si="34"/>
        <v>2742</v>
      </c>
      <c r="L368" s="525"/>
    </row>
    <row r="369" spans="1:12" s="19" customFormat="1" ht="16.899999999999999" customHeight="1" x14ac:dyDescent="0.2">
      <c r="A369" s="567"/>
      <c r="B369" s="75">
        <v>42</v>
      </c>
      <c r="C369" s="12" t="s">
        <v>332</v>
      </c>
      <c r="D369" s="360">
        <v>300034500</v>
      </c>
      <c r="E369" s="20">
        <v>0</v>
      </c>
      <c r="F369" s="20">
        <v>0</v>
      </c>
      <c r="G369" s="20">
        <v>0</v>
      </c>
      <c r="H369" s="20">
        <v>0</v>
      </c>
      <c r="I369" s="20">
        <v>0</v>
      </c>
      <c r="J369" s="150">
        <v>555.4</v>
      </c>
      <c r="K369" s="150">
        <f t="shared" si="34"/>
        <v>555.4</v>
      </c>
      <c r="L369" s="525"/>
    </row>
    <row r="370" spans="1:12" ht="16.899999999999999" customHeight="1" x14ac:dyDescent="0.2">
      <c r="A370" s="567"/>
      <c r="B370" s="75">
        <v>43</v>
      </c>
      <c r="C370" s="9" t="s">
        <v>39</v>
      </c>
      <c r="D370" s="8">
        <v>303340769</v>
      </c>
      <c r="E370" s="20">
        <v>539</v>
      </c>
      <c r="F370" s="20">
        <v>370</v>
      </c>
      <c r="G370" s="20">
        <v>0</v>
      </c>
      <c r="H370" s="10">
        <v>0</v>
      </c>
      <c r="I370" s="20">
        <v>0</v>
      </c>
      <c r="J370" s="196">
        <v>0</v>
      </c>
      <c r="K370" s="150">
        <f t="shared" si="34"/>
        <v>909</v>
      </c>
      <c r="L370" s="525"/>
    </row>
    <row r="371" spans="1:12" ht="16.899999999999999" customHeight="1" x14ac:dyDescent="0.2">
      <c r="A371" s="567"/>
      <c r="B371" s="75">
        <v>44</v>
      </c>
      <c r="C371" s="9" t="s">
        <v>40</v>
      </c>
      <c r="D371" s="8">
        <v>154277977</v>
      </c>
      <c r="E371" s="20">
        <v>230</v>
      </c>
      <c r="F371" s="20">
        <v>330</v>
      </c>
      <c r="G371" s="20">
        <v>348</v>
      </c>
      <c r="H371" s="10">
        <v>950</v>
      </c>
      <c r="I371" s="20">
        <v>593</v>
      </c>
      <c r="J371" s="196">
        <v>0</v>
      </c>
      <c r="K371" s="150">
        <f t="shared" si="34"/>
        <v>2451</v>
      </c>
      <c r="L371" s="525"/>
    </row>
    <row r="372" spans="1:12" ht="16.899999999999999" customHeight="1" x14ac:dyDescent="0.2">
      <c r="A372" s="567"/>
      <c r="B372" s="75">
        <v>45</v>
      </c>
      <c r="C372" s="9" t="s">
        <v>64</v>
      </c>
      <c r="D372" s="8">
        <v>300729434</v>
      </c>
      <c r="E372" s="20">
        <v>419</v>
      </c>
      <c r="F372" s="20">
        <v>0</v>
      </c>
      <c r="G372" s="20">
        <v>0</v>
      </c>
      <c r="H372" s="10">
        <v>0</v>
      </c>
      <c r="I372" s="20">
        <v>0</v>
      </c>
      <c r="J372" s="196">
        <v>1366</v>
      </c>
      <c r="K372" s="150">
        <f t="shared" si="34"/>
        <v>1785</v>
      </c>
      <c r="L372" s="525"/>
    </row>
    <row r="373" spans="1:12" ht="16.899999999999999" customHeight="1" x14ac:dyDescent="0.2">
      <c r="A373" s="567"/>
      <c r="B373" s="75">
        <v>46</v>
      </c>
      <c r="C373" s="16" t="s">
        <v>56</v>
      </c>
      <c r="D373" s="8">
        <v>254330480</v>
      </c>
      <c r="E373" s="20">
        <v>469</v>
      </c>
      <c r="F373" s="20">
        <v>470</v>
      </c>
      <c r="G373" s="20">
        <v>1074</v>
      </c>
      <c r="H373" s="10">
        <v>0</v>
      </c>
      <c r="I373" s="20">
        <v>936</v>
      </c>
      <c r="J373" s="196">
        <v>0</v>
      </c>
      <c r="K373" s="150">
        <f t="shared" si="34"/>
        <v>2949</v>
      </c>
      <c r="L373" s="525"/>
    </row>
    <row r="374" spans="1:12" ht="16.899999999999999" customHeight="1" x14ac:dyDescent="0.2">
      <c r="A374" s="567"/>
      <c r="B374" s="75">
        <v>47</v>
      </c>
      <c r="C374" s="12" t="s">
        <v>41</v>
      </c>
      <c r="D374" s="13">
        <v>302312592</v>
      </c>
      <c r="E374" s="20">
        <v>279</v>
      </c>
      <c r="F374" s="20">
        <v>1209.4000000000001</v>
      </c>
      <c r="G374" s="20">
        <v>839</v>
      </c>
      <c r="H374" s="10">
        <v>700</v>
      </c>
      <c r="I374" s="20">
        <v>1999</v>
      </c>
      <c r="J374" s="196">
        <v>1994</v>
      </c>
      <c r="K374" s="150">
        <f t="shared" si="34"/>
        <v>7020.4</v>
      </c>
      <c r="L374" s="525"/>
    </row>
    <row r="375" spans="1:12" s="19" customFormat="1" ht="16.899999999999999" customHeight="1" x14ac:dyDescent="0.2">
      <c r="A375" s="567"/>
      <c r="B375" s="75">
        <v>48</v>
      </c>
      <c r="C375" s="12" t="s">
        <v>334</v>
      </c>
      <c r="D375" s="117">
        <v>190679146</v>
      </c>
      <c r="E375" s="20">
        <v>0</v>
      </c>
      <c r="F375" s="20">
        <v>0</v>
      </c>
      <c r="G375" s="20">
        <v>613.69000000000005</v>
      </c>
      <c r="H375" s="10">
        <v>0</v>
      </c>
      <c r="I375" s="20">
        <v>0</v>
      </c>
      <c r="J375" s="196">
        <v>0</v>
      </c>
      <c r="K375" s="150">
        <f t="shared" si="34"/>
        <v>613.69000000000005</v>
      </c>
      <c r="L375" s="525"/>
    </row>
    <row r="376" spans="1:12" ht="16.899999999999999" customHeight="1" x14ac:dyDescent="0.2">
      <c r="A376" s="567"/>
      <c r="B376" s="75">
        <v>49</v>
      </c>
      <c r="C376" s="12" t="s">
        <v>37</v>
      </c>
      <c r="D376" s="13">
        <v>300127812</v>
      </c>
      <c r="E376" s="20">
        <v>500</v>
      </c>
      <c r="F376" s="20">
        <v>680</v>
      </c>
      <c r="G376" s="20">
        <v>834</v>
      </c>
      <c r="H376" s="10">
        <v>1480</v>
      </c>
      <c r="I376" s="20">
        <v>1680</v>
      </c>
      <c r="J376" s="196">
        <v>2126.9</v>
      </c>
      <c r="K376" s="150">
        <f t="shared" si="34"/>
        <v>7300.9</v>
      </c>
      <c r="L376" s="525"/>
    </row>
    <row r="377" spans="1:12" ht="16.899999999999999" customHeight="1" x14ac:dyDescent="0.2">
      <c r="A377" s="567"/>
      <c r="B377" s="75">
        <v>50</v>
      </c>
      <c r="C377" s="12" t="s">
        <v>42</v>
      </c>
      <c r="D377" s="13">
        <v>154326591</v>
      </c>
      <c r="E377" s="20">
        <v>479</v>
      </c>
      <c r="F377" s="20">
        <v>390</v>
      </c>
      <c r="G377" s="20">
        <v>534</v>
      </c>
      <c r="H377" s="10">
        <v>394</v>
      </c>
      <c r="I377" s="20">
        <v>536</v>
      </c>
      <c r="J377" s="196">
        <v>0</v>
      </c>
      <c r="K377" s="150">
        <f t="shared" si="34"/>
        <v>2333</v>
      </c>
      <c r="L377" s="525"/>
    </row>
    <row r="378" spans="1:12" ht="16.899999999999999" customHeight="1" x14ac:dyDescent="0.2">
      <c r="A378" s="567"/>
      <c r="B378" s="75">
        <v>51</v>
      </c>
      <c r="C378" s="12" t="s">
        <v>46</v>
      </c>
      <c r="D378" s="13">
        <v>254334920</v>
      </c>
      <c r="E378" s="20">
        <v>389</v>
      </c>
      <c r="F378" s="20">
        <v>220</v>
      </c>
      <c r="G378" s="20">
        <v>0</v>
      </c>
      <c r="H378" s="10">
        <v>540</v>
      </c>
      <c r="I378" s="20">
        <v>0</v>
      </c>
      <c r="J378" s="196">
        <v>1000</v>
      </c>
      <c r="K378" s="150">
        <f t="shared" si="34"/>
        <v>2149</v>
      </c>
      <c r="L378" s="525"/>
    </row>
    <row r="379" spans="1:12" ht="16.899999999999999" customHeight="1" x14ac:dyDescent="0.2">
      <c r="A379" s="567"/>
      <c r="B379" s="75">
        <v>52</v>
      </c>
      <c r="C379" s="12" t="s">
        <v>71</v>
      </c>
      <c r="D379" s="13">
        <v>154312848</v>
      </c>
      <c r="E379" s="20">
        <v>0</v>
      </c>
      <c r="F379" s="20">
        <v>0</v>
      </c>
      <c r="G379" s="20">
        <v>0</v>
      </c>
      <c r="H379" s="10">
        <v>0</v>
      </c>
      <c r="I379" s="20">
        <v>592</v>
      </c>
      <c r="J379" s="196">
        <v>0</v>
      </c>
      <c r="K379" s="150">
        <f t="shared" si="34"/>
        <v>592</v>
      </c>
      <c r="L379" s="525"/>
    </row>
    <row r="380" spans="1:12" ht="16.899999999999999" customHeight="1" x14ac:dyDescent="0.2">
      <c r="A380" s="567"/>
      <c r="B380" s="75">
        <v>53</v>
      </c>
      <c r="C380" s="12" t="s">
        <v>72</v>
      </c>
      <c r="D380" s="13">
        <v>154280763</v>
      </c>
      <c r="E380" s="20">
        <v>0</v>
      </c>
      <c r="F380" s="20">
        <v>0</v>
      </c>
      <c r="G380" s="20">
        <v>0</v>
      </c>
      <c r="H380" s="10">
        <v>1000</v>
      </c>
      <c r="I380" s="20">
        <v>1740</v>
      </c>
      <c r="J380" s="196">
        <v>2600</v>
      </c>
      <c r="K380" s="150">
        <f t="shared" si="34"/>
        <v>5340</v>
      </c>
      <c r="L380" s="525"/>
    </row>
    <row r="381" spans="1:12" s="19" customFormat="1" ht="16.899999999999999" customHeight="1" x14ac:dyDescent="0.2">
      <c r="A381" s="567"/>
      <c r="B381" s="75">
        <v>54</v>
      </c>
      <c r="C381" s="12" t="s">
        <v>355</v>
      </c>
      <c r="D381" s="350">
        <v>305143471</v>
      </c>
      <c r="E381" s="20">
        <v>0</v>
      </c>
      <c r="F381" s="20">
        <v>0</v>
      </c>
      <c r="G381" s="20">
        <v>0</v>
      </c>
      <c r="H381" s="20">
        <v>0</v>
      </c>
      <c r="I381" s="20">
        <v>0</v>
      </c>
      <c r="J381" s="150">
        <v>490</v>
      </c>
      <c r="K381" s="150">
        <f t="shared" si="34"/>
        <v>490</v>
      </c>
      <c r="L381" s="525"/>
    </row>
    <row r="382" spans="1:12" ht="16.899999999999999" customHeight="1" x14ac:dyDescent="0.2">
      <c r="A382" s="567"/>
      <c r="B382" s="75">
        <v>55</v>
      </c>
      <c r="C382" s="12" t="s">
        <v>43</v>
      </c>
      <c r="D382" s="13">
        <v>300621832</v>
      </c>
      <c r="E382" s="20">
        <v>1079</v>
      </c>
      <c r="F382" s="20">
        <v>1309.08</v>
      </c>
      <c r="G382" s="20">
        <v>218.2</v>
      </c>
      <c r="H382" s="10">
        <v>218</v>
      </c>
      <c r="I382" s="20">
        <v>0</v>
      </c>
      <c r="J382" s="196">
        <v>0</v>
      </c>
      <c r="K382" s="150">
        <f t="shared" si="34"/>
        <v>2824.2799999999997</v>
      </c>
      <c r="L382" s="525"/>
    </row>
    <row r="383" spans="1:12" ht="16.899999999999999" customHeight="1" x14ac:dyDescent="0.2">
      <c r="A383" s="567"/>
      <c r="B383" s="75">
        <v>56</v>
      </c>
      <c r="C383" s="12" t="s">
        <v>73</v>
      </c>
      <c r="D383" s="13">
        <v>301169821</v>
      </c>
      <c r="E383" s="20">
        <v>0</v>
      </c>
      <c r="F383" s="20">
        <v>0</v>
      </c>
      <c r="G383" s="20">
        <v>0</v>
      </c>
      <c r="H383" s="10">
        <v>490</v>
      </c>
      <c r="I383" s="20">
        <v>590</v>
      </c>
      <c r="J383" s="196">
        <v>0</v>
      </c>
      <c r="K383" s="150">
        <f t="shared" si="34"/>
        <v>1080</v>
      </c>
      <c r="L383" s="525"/>
    </row>
    <row r="384" spans="1:12" ht="16.899999999999999" customHeight="1" x14ac:dyDescent="0.2">
      <c r="A384" s="567"/>
      <c r="B384" s="75">
        <v>57</v>
      </c>
      <c r="C384" s="17" t="s">
        <v>63</v>
      </c>
      <c r="D384" s="13">
        <v>300558905</v>
      </c>
      <c r="E384" s="20">
        <v>0</v>
      </c>
      <c r="F384" s="20">
        <v>1331.46</v>
      </c>
      <c r="G384" s="20">
        <v>1940</v>
      </c>
      <c r="H384" s="10">
        <v>353</v>
      </c>
      <c r="I384" s="20">
        <v>830</v>
      </c>
      <c r="J384" s="196">
        <v>128</v>
      </c>
      <c r="K384" s="150">
        <f t="shared" si="34"/>
        <v>4582.46</v>
      </c>
      <c r="L384" s="525"/>
    </row>
    <row r="385" spans="1:12" ht="16.899999999999999" customHeight="1" x14ac:dyDescent="0.2">
      <c r="A385" s="567"/>
      <c r="B385" s="75">
        <v>58</v>
      </c>
      <c r="C385" s="17" t="s">
        <v>81</v>
      </c>
      <c r="D385" s="15">
        <v>302616556</v>
      </c>
      <c r="E385" s="20">
        <v>0</v>
      </c>
      <c r="F385" s="20">
        <v>220</v>
      </c>
      <c r="G385" s="20">
        <v>0</v>
      </c>
      <c r="H385" s="10">
        <v>0</v>
      </c>
      <c r="I385" s="20">
        <v>0</v>
      </c>
      <c r="J385" s="196">
        <v>0</v>
      </c>
      <c r="K385" s="150">
        <f t="shared" si="34"/>
        <v>220</v>
      </c>
      <c r="L385" s="525"/>
    </row>
    <row r="386" spans="1:12" ht="16.899999999999999" customHeight="1" x14ac:dyDescent="0.2">
      <c r="A386" s="567"/>
      <c r="B386" s="75">
        <v>59</v>
      </c>
      <c r="C386" s="17" t="s">
        <v>67</v>
      </c>
      <c r="D386" s="13">
        <v>302455284</v>
      </c>
      <c r="E386" s="20">
        <v>0</v>
      </c>
      <c r="F386" s="20">
        <v>0</v>
      </c>
      <c r="G386" s="20">
        <v>0</v>
      </c>
      <c r="H386" s="10">
        <v>0</v>
      </c>
      <c r="I386" s="20">
        <v>1800</v>
      </c>
      <c r="J386" s="196">
        <v>364</v>
      </c>
      <c r="K386" s="150">
        <f t="shared" si="34"/>
        <v>2164</v>
      </c>
      <c r="L386" s="525"/>
    </row>
    <row r="387" spans="1:12" ht="16.899999999999999" customHeight="1" x14ac:dyDescent="0.2">
      <c r="A387" s="567"/>
      <c r="B387" s="75">
        <v>60</v>
      </c>
      <c r="C387" s="12" t="s">
        <v>61</v>
      </c>
      <c r="D387" s="13">
        <v>154327017</v>
      </c>
      <c r="E387" s="20">
        <v>869</v>
      </c>
      <c r="F387" s="20">
        <v>357.8</v>
      </c>
      <c r="G387" s="20">
        <v>0</v>
      </c>
      <c r="H387" s="10">
        <v>0</v>
      </c>
      <c r="I387" s="20">
        <v>0</v>
      </c>
      <c r="J387" s="196">
        <v>0</v>
      </c>
      <c r="K387" s="150">
        <f t="shared" si="34"/>
        <v>1226.8</v>
      </c>
      <c r="L387" s="525"/>
    </row>
    <row r="388" spans="1:12" ht="16.899999999999999" customHeight="1" x14ac:dyDescent="0.2">
      <c r="A388" s="567"/>
      <c r="B388" s="75">
        <v>61</v>
      </c>
      <c r="C388" s="12" t="s">
        <v>35</v>
      </c>
      <c r="D388" s="13">
        <v>301734092</v>
      </c>
      <c r="E388" s="20">
        <v>340</v>
      </c>
      <c r="F388" s="20">
        <v>1850</v>
      </c>
      <c r="G388" s="20">
        <v>0</v>
      </c>
      <c r="H388" s="10">
        <v>2082</v>
      </c>
      <c r="I388" s="20">
        <v>780</v>
      </c>
      <c r="J388" s="196">
        <v>0</v>
      </c>
      <c r="K388" s="150">
        <f t="shared" si="34"/>
        <v>5052</v>
      </c>
      <c r="L388" s="525"/>
    </row>
    <row r="389" spans="1:12" ht="16.899999999999999" customHeight="1" x14ac:dyDescent="0.2">
      <c r="A389" s="567"/>
      <c r="B389" s="75">
        <v>62</v>
      </c>
      <c r="C389" s="12" t="s">
        <v>44</v>
      </c>
      <c r="D389" s="13">
        <v>154280044</v>
      </c>
      <c r="E389" s="20">
        <v>729</v>
      </c>
      <c r="F389" s="20">
        <v>420</v>
      </c>
      <c r="G389" s="20">
        <v>0</v>
      </c>
      <c r="H389" s="10">
        <v>0</v>
      </c>
      <c r="I389" s="20">
        <v>0</v>
      </c>
      <c r="J389" s="196">
        <v>0</v>
      </c>
      <c r="K389" s="150">
        <f t="shared" si="34"/>
        <v>1149</v>
      </c>
      <c r="L389" s="525"/>
    </row>
    <row r="390" spans="1:12" s="19" customFormat="1" ht="16.899999999999999" customHeight="1" x14ac:dyDescent="0.2">
      <c r="A390" s="567"/>
      <c r="B390" s="75">
        <v>63</v>
      </c>
      <c r="C390" s="12" t="s">
        <v>357</v>
      </c>
      <c r="D390" s="360">
        <v>305426010</v>
      </c>
      <c r="E390" s="20">
        <v>0</v>
      </c>
      <c r="F390" s="20">
        <v>0</v>
      </c>
      <c r="G390" s="20">
        <v>0</v>
      </c>
      <c r="H390" s="20">
        <v>0</v>
      </c>
      <c r="I390" s="20">
        <v>0</v>
      </c>
      <c r="J390" s="150">
        <v>666</v>
      </c>
      <c r="K390" s="150">
        <f t="shared" si="34"/>
        <v>666</v>
      </c>
      <c r="L390" s="525"/>
    </row>
    <row r="391" spans="1:12" ht="16.899999999999999" customHeight="1" x14ac:dyDescent="0.2">
      <c r="A391" s="567"/>
      <c r="B391" s="75">
        <v>64</v>
      </c>
      <c r="C391" s="652" t="s">
        <v>85</v>
      </c>
      <c r="D391" s="18">
        <v>301911703</v>
      </c>
      <c r="E391" s="28">
        <v>0</v>
      </c>
      <c r="F391" s="28">
        <v>700</v>
      </c>
      <c r="G391" s="20">
        <v>0</v>
      </c>
      <c r="H391" s="10">
        <v>0</v>
      </c>
      <c r="I391" s="20">
        <v>0</v>
      </c>
      <c r="J391" s="196">
        <v>0</v>
      </c>
      <c r="K391" s="150">
        <f t="shared" si="34"/>
        <v>700</v>
      </c>
      <c r="L391" s="525"/>
    </row>
    <row r="392" spans="1:12" ht="16.899999999999999" customHeight="1" x14ac:dyDescent="0.2">
      <c r="A392" s="567"/>
      <c r="B392" s="75">
        <v>65</v>
      </c>
      <c r="C392" s="12" t="s">
        <v>29</v>
      </c>
      <c r="D392" s="13">
        <v>300554682</v>
      </c>
      <c r="E392" s="20">
        <v>280</v>
      </c>
      <c r="F392" s="20">
        <v>290</v>
      </c>
      <c r="G392" s="20">
        <v>975</v>
      </c>
      <c r="H392" s="10">
        <v>685</v>
      </c>
      <c r="I392" s="20">
        <v>1080</v>
      </c>
      <c r="J392" s="196">
        <v>433</v>
      </c>
      <c r="K392" s="150">
        <f t="shared" si="34"/>
        <v>3743</v>
      </c>
      <c r="L392" s="525"/>
    </row>
    <row r="393" spans="1:12" s="19" customFormat="1" ht="16.899999999999999" customHeight="1" x14ac:dyDescent="0.2">
      <c r="A393" s="567"/>
      <c r="B393" s="75">
        <v>66</v>
      </c>
      <c r="C393" s="12" t="s">
        <v>356</v>
      </c>
      <c r="D393" s="350">
        <v>305450520</v>
      </c>
      <c r="E393" s="356">
        <v>0</v>
      </c>
      <c r="F393" s="356">
        <v>0</v>
      </c>
      <c r="G393" s="356">
        <v>0</v>
      </c>
      <c r="H393" s="356">
        <v>0</v>
      </c>
      <c r="I393" s="356">
        <v>0</v>
      </c>
      <c r="J393" s="150">
        <v>862</v>
      </c>
      <c r="K393" s="150">
        <f t="shared" si="34"/>
        <v>862</v>
      </c>
      <c r="L393" s="525"/>
    </row>
    <row r="394" spans="1:12" ht="16.899999999999999" customHeight="1" x14ac:dyDescent="0.2">
      <c r="A394" s="567"/>
      <c r="B394" s="354">
        <v>67</v>
      </c>
      <c r="C394" s="12" t="s">
        <v>83</v>
      </c>
      <c r="D394" s="13">
        <v>154285881</v>
      </c>
      <c r="E394" s="20">
        <v>0</v>
      </c>
      <c r="F394" s="20">
        <v>83</v>
      </c>
      <c r="G394" s="20">
        <v>80</v>
      </c>
      <c r="H394" s="10">
        <v>0</v>
      </c>
      <c r="I394" s="20">
        <v>0</v>
      </c>
      <c r="J394" s="196">
        <v>0</v>
      </c>
      <c r="K394" s="150">
        <f t="shared" si="34"/>
        <v>163</v>
      </c>
      <c r="L394" s="525"/>
    </row>
    <row r="395" spans="1:12" ht="16.899999999999999" customHeight="1" x14ac:dyDescent="0.2">
      <c r="A395" s="567"/>
      <c r="B395" s="354">
        <v>68</v>
      </c>
      <c r="C395" s="12" t="s">
        <v>87</v>
      </c>
      <c r="D395" s="13">
        <v>304185478</v>
      </c>
      <c r="E395" s="20">
        <v>0</v>
      </c>
      <c r="F395" s="20">
        <v>0</v>
      </c>
      <c r="G395" s="20">
        <v>361</v>
      </c>
      <c r="H395" s="10">
        <v>0</v>
      </c>
      <c r="I395" s="20">
        <v>0</v>
      </c>
      <c r="J395" s="196">
        <v>0</v>
      </c>
      <c r="K395" s="150">
        <f t="shared" si="34"/>
        <v>361</v>
      </c>
      <c r="L395" s="525"/>
    </row>
    <row r="396" spans="1:12" ht="16.899999999999999" customHeight="1" x14ac:dyDescent="0.2">
      <c r="A396" s="567"/>
      <c r="B396" s="354">
        <v>69</v>
      </c>
      <c r="C396" s="12" t="s">
        <v>57</v>
      </c>
      <c r="D396" s="13">
        <v>154322760</v>
      </c>
      <c r="E396" s="20">
        <v>800</v>
      </c>
      <c r="F396" s="20">
        <v>0</v>
      </c>
      <c r="G396" s="20">
        <v>0</v>
      </c>
      <c r="H396" s="10">
        <v>0</v>
      </c>
      <c r="I396" s="20">
        <v>0</v>
      </c>
      <c r="J396" s="196">
        <v>0</v>
      </c>
      <c r="K396" s="150">
        <f t="shared" si="34"/>
        <v>800</v>
      </c>
      <c r="L396" s="525"/>
    </row>
    <row r="397" spans="1:12" ht="13.9" customHeight="1" x14ac:dyDescent="0.2">
      <c r="A397" s="567"/>
      <c r="B397" s="354">
        <v>70</v>
      </c>
      <c r="C397" s="12" t="s">
        <v>75</v>
      </c>
      <c r="D397" s="13">
        <v>301818213</v>
      </c>
      <c r="E397" s="20">
        <v>0</v>
      </c>
      <c r="F397" s="20">
        <v>0</v>
      </c>
      <c r="G397" s="20">
        <v>0</v>
      </c>
      <c r="H397" s="10">
        <v>0</v>
      </c>
      <c r="I397" s="20">
        <v>85</v>
      </c>
      <c r="J397" s="196">
        <v>0</v>
      </c>
      <c r="K397" s="150">
        <f t="shared" si="34"/>
        <v>85</v>
      </c>
      <c r="L397" s="525"/>
    </row>
    <row r="398" spans="1:12" ht="13.9" customHeight="1" x14ac:dyDescent="0.2">
      <c r="A398" s="567"/>
      <c r="B398" s="361">
        <v>71</v>
      </c>
      <c r="C398" s="355" t="s">
        <v>76</v>
      </c>
      <c r="D398" s="301">
        <v>300140119</v>
      </c>
      <c r="E398" s="356">
        <v>0</v>
      </c>
      <c r="F398" s="356">
        <v>0</v>
      </c>
      <c r="G398" s="356">
        <v>0</v>
      </c>
      <c r="H398" s="357">
        <v>1240</v>
      </c>
      <c r="I398" s="356">
        <v>870</v>
      </c>
      <c r="J398" s="358">
        <v>0</v>
      </c>
      <c r="K398" s="359">
        <f t="shared" si="34"/>
        <v>2110</v>
      </c>
      <c r="L398" s="525"/>
    </row>
    <row r="399" spans="1:12" ht="13.9" customHeight="1" x14ac:dyDescent="0.2">
      <c r="A399" s="568"/>
      <c r="B399" s="361">
        <v>72</v>
      </c>
      <c r="C399" s="12" t="s">
        <v>74</v>
      </c>
      <c r="D399" s="463">
        <v>304972120</v>
      </c>
      <c r="E399" s="20">
        <v>0</v>
      </c>
      <c r="F399" s="20">
        <v>0</v>
      </c>
      <c r="G399" s="20">
        <v>0</v>
      </c>
      <c r="H399" s="10">
        <v>0</v>
      </c>
      <c r="I399" s="20">
        <v>670</v>
      </c>
      <c r="J399" s="150">
        <v>0</v>
      </c>
      <c r="K399" s="150">
        <f t="shared" ref="K399" si="35">E399+F399+G399+H399+I399+J399</f>
        <v>670</v>
      </c>
      <c r="L399" s="526"/>
    </row>
    <row r="400" spans="1:12" ht="15.75" customHeight="1" x14ac:dyDescent="0.25">
      <c r="A400" s="653"/>
      <c r="B400" s="374"/>
      <c r="C400" s="375" t="s">
        <v>19</v>
      </c>
      <c r="D400" s="373"/>
      <c r="E400" s="376">
        <f t="shared" ref="E400:K400" si="36">SUM(E328:E399)</f>
        <v>18000</v>
      </c>
      <c r="F400" s="376">
        <f t="shared" si="36"/>
        <v>17601.53</v>
      </c>
      <c r="G400" s="377">
        <f t="shared" si="36"/>
        <v>21973.27</v>
      </c>
      <c r="H400" s="378">
        <f t="shared" si="36"/>
        <v>25000</v>
      </c>
      <c r="I400" s="378">
        <f t="shared" si="36"/>
        <v>25000</v>
      </c>
      <c r="J400" s="379">
        <f t="shared" si="36"/>
        <v>24690</v>
      </c>
      <c r="K400" s="380">
        <f t="shared" si="36"/>
        <v>132264.79999999999</v>
      </c>
      <c r="L400" s="654"/>
    </row>
    <row r="401" spans="1:12" s="19" customFormat="1" ht="21" customHeight="1" x14ac:dyDescent="0.2">
      <c r="A401" s="655" t="s">
        <v>380</v>
      </c>
      <c r="B401" s="309" t="s">
        <v>11</v>
      </c>
      <c r="C401" s="251" t="s">
        <v>21</v>
      </c>
      <c r="D401" s="252" t="s">
        <v>12</v>
      </c>
      <c r="E401" s="310" t="s">
        <v>3</v>
      </c>
      <c r="F401" s="310" t="s">
        <v>4</v>
      </c>
      <c r="G401" s="310" t="s">
        <v>5</v>
      </c>
      <c r="H401" s="310" t="s">
        <v>187</v>
      </c>
      <c r="I401" s="310" t="s">
        <v>189</v>
      </c>
      <c r="J401" s="310" t="s">
        <v>190</v>
      </c>
      <c r="K401" s="311" t="s">
        <v>110</v>
      </c>
      <c r="L401" s="428" t="s">
        <v>13</v>
      </c>
    </row>
    <row r="402" spans="1:12" s="19" customFormat="1" ht="27.75" customHeight="1" x14ac:dyDescent="0.2">
      <c r="A402" s="381" t="s">
        <v>14</v>
      </c>
      <c r="B402" s="260" t="s">
        <v>289</v>
      </c>
      <c r="C402" s="218" t="s">
        <v>381</v>
      </c>
      <c r="D402" s="89"/>
      <c r="E402" s="89"/>
      <c r="F402" s="89"/>
      <c r="G402" s="89"/>
      <c r="H402" s="89"/>
      <c r="I402" s="89"/>
      <c r="J402" s="89"/>
      <c r="K402" s="89"/>
      <c r="L402" s="420" t="s">
        <v>420</v>
      </c>
    </row>
    <row r="403" spans="1:12" s="19" customFormat="1" ht="24" customHeight="1" x14ac:dyDescent="0.2">
      <c r="A403" s="580" t="s">
        <v>232</v>
      </c>
      <c r="B403" s="478">
        <v>1</v>
      </c>
      <c r="C403" s="479"/>
      <c r="D403" s="432"/>
      <c r="E403" s="476">
        <v>13033</v>
      </c>
      <c r="F403" s="476">
        <v>33338.9</v>
      </c>
      <c r="G403" s="476">
        <v>35166.129999999997</v>
      </c>
      <c r="H403" s="476">
        <v>34691.839999999997</v>
      </c>
      <c r="I403" s="476">
        <v>18309.93</v>
      </c>
      <c r="J403" s="476">
        <v>30000</v>
      </c>
      <c r="K403" s="476">
        <f>E403+F403+G403+H403+I403+J403</f>
        <v>164539.79999999999</v>
      </c>
      <c r="L403" s="434"/>
    </row>
    <row r="404" spans="1:12" s="19" customFormat="1" ht="6" hidden="1" customHeight="1" x14ac:dyDescent="0.2">
      <c r="A404" s="435"/>
      <c r="B404" s="478">
        <v>2</v>
      </c>
      <c r="C404" s="431"/>
      <c r="D404" s="432"/>
      <c r="E404" s="433">
        <v>0</v>
      </c>
      <c r="F404" s="433">
        <v>0</v>
      </c>
      <c r="G404" s="433">
        <v>0</v>
      </c>
      <c r="H404" s="433">
        <v>0</v>
      </c>
      <c r="I404" s="433">
        <v>0</v>
      </c>
      <c r="J404" s="433">
        <v>0</v>
      </c>
      <c r="K404" s="476">
        <f t="shared" ref="K404:K423" si="37">E404+F404+G404+H404+I404+J404</f>
        <v>0</v>
      </c>
      <c r="L404" s="434"/>
    </row>
    <row r="405" spans="1:12" s="19" customFormat="1" ht="15.75" hidden="1" customHeight="1" x14ac:dyDescent="0.2">
      <c r="A405" s="435"/>
      <c r="B405" s="478">
        <v>3</v>
      </c>
      <c r="C405" s="431"/>
      <c r="D405" s="432"/>
      <c r="E405" s="433">
        <v>0</v>
      </c>
      <c r="F405" s="433">
        <v>0</v>
      </c>
      <c r="G405" s="433">
        <v>0</v>
      </c>
      <c r="H405" s="433">
        <v>0</v>
      </c>
      <c r="I405" s="433">
        <v>0</v>
      </c>
      <c r="J405" s="433">
        <v>0</v>
      </c>
      <c r="K405" s="476">
        <f t="shared" si="37"/>
        <v>0</v>
      </c>
      <c r="L405" s="434"/>
    </row>
    <row r="406" spans="1:12" s="19" customFormat="1" ht="15.75" hidden="1" customHeight="1" x14ac:dyDescent="0.2">
      <c r="A406" s="436"/>
      <c r="B406" s="478">
        <v>4</v>
      </c>
      <c r="C406" s="431"/>
      <c r="D406" s="432"/>
      <c r="E406" s="433">
        <v>0</v>
      </c>
      <c r="F406" s="433">
        <v>0</v>
      </c>
      <c r="G406" s="433">
        <v>0</v>
      </c>
      <c r="H406" s="433">
        <v>0</v>
      </c>
      <c r="I406" s="433">
        <v>0</v>
      </c>
      <c r="J406" s="433">
        <v>0</v>
      </c>
      <c r="K406" s="476">
        <f t="shared" si="37"/>
        <v>0</v>
      </c>
      <c r="L406" s="434"/>
    </row>
    <row r="407" spans="1:12" s="19" customFormat="1" ht="15.75" hidden="1" customHeight="1" x14ac:dyDescent="0.2">
      <c r="A407" s="436"/>
      <c r="B407" s="478">
        <v>5</v>
      </c>
      <c r="C407" s="431"/>
      <c r="D407" s="432"/>
      <c r="E407" s="433">
        <v>0</v>
      </c>
      <c r="F407" s="433">
        <v>0</v>
      </c>
      <c r="G407" s="433">
        <v>0</v>
      </c>
      <c r="H407" s="433">
        <v>0</v>
      </c>
      <c r="I407" s="433">
        <v>0</v>
      </c>
      <c r="J407" s="433">
        <v>0</v>
      </c>
      <c r="K407" s="476">
        <f t="shared" si="37"/>
        <v>0</v>
      </c>
      <c r="L407" s="434"/>
    </row>
    <row r="408" spans="1:12" s="19" customFormat="1" ht="15.75" hidden="1" customHeight="1" x14ac:dyDescent="0.2">
      <c r="A408" s="437"/>
      <c r="B408" s="478">
        <v>6</v>
      </c>
      <c r="C408" s="438"/>
      <c r="D408" s="438"/>
      <c r="E408" s="439">
        <v>0</v>
      </c>
      <c r="F408" s="439">
        <v>0</v>
      </c>
      <c r="G408" s="439">
        <v>0</v>
      </c>
      <c r="H408" s="439">
        <v>0</v>
      </c>
      <c r="I408" s="439">
        <v>0</v>
      </c>
      <c r="J408" s="439">
        <v>0</v>
      </c>
      <c r="K408" s="476">
        <f t="shared" si="37"/>
        <v>0</v>
      </c>
      <c r="L408" s="434"/>
    </row>
    <row r="409" spans="1:12" s="19" customFormat="1" ht="15.75" hidden="1" customHeight="1" x14ac:dyDescent="0.2">
      <c r="A409" s="440"/>
      <c r="B409" s="478">
        <v>7</v>
      </c>
      <c r="C409" s="438"/>
      <c r="D409" s="438"/>
      <c r="E409" s="439">
        <v>0</v>
      </c>
      <c r="F409" s="439">
        <v>0</v>
      </c>
      <c r="G409" s="439">
        <v>0</v>
      </c>
      <c r="H409" s="439">
        <v>0</v>
      </c>
      <c r="I409" s="439">
        <v>0</v>
      </c>
      <c r="J409" s="439">
        <v>0</v>
      </c>
      <c r="K409" s="476">
        <f t="shared" si="37"/>
        <v>0</v>
      </c>
      <c r="L409" s="434"/>
    </row>
    <row r="410" spans="1:12" s="19" customFormat="1" ht="15.75" hidden="1" customHeight="1" x14ac:dyDescent="0.2">
      <c r="A410" s="440"/>
      <c r="B410" s="478">
        <v>8</v>
      </c>
      <c r="C410" s="438"/>
      <c r="D410" s="438"/>
      <c r="E410" s="439">
        <v>0</v>
      </c>
      <c r="F410" s="439">
        <v>0</v>
      </c>
      <c r="G410" s="439">
        <v>0</v>
      </c>
      <c r="H410" s="439">
        <v>0</v>
      </c>
      <c r="I410" s="439">
        <v>0</v>
      </c>
      <c r="J410" s="439">
        <v>0</v>
      </c>
      <c r="K410" s="476">
        <f t="shared" si="37"/>
        <v>0</v>
      </c>
      <c r="L410" s="434"/>
    </row>
    <row r="411" spans="1:12" s="19" customFormat="1" ht="15.75" hidden="1" customHeight="1" x14ac:dyDescent="0.2">
      <c r="A411" s="440"/>
      <c r="B411" s="478">
        <v>9</v>
      </c>
      <c r="C411" s="438"/>
      <c r="D411" s="438"/>
      <c r="E411" s="439">
        <v>0</v>
      </c>
      <c r="F411" s="439">
        <v>0</v>
      </c>
      <c r="G411" s="439">
        <v>0</v>
      </c>
      <c r="H411" s="439">
        <v>0</v>
      </c>
      <c r="I411" s="439">
        <v>0</v>
      </c>
      <c r="J411" s="439">
        <v>0</v>
      </c>
      <c r="K411" s="476">
        <f t="shared" si="37"/>
        <v>0</v>
      </c>
      <c r="L411" s="434"/>
    </row>
    <row r="412" spans="1:12" s="19" customFormat="1" ht="15.75" hidden="1" customHeight="1" x14ac:dyDescent="0.2">
      <c r="A412" s="440"/>
      <c r="B412" s="478">
        <v>10</v>
      </c>
      <c r="C412" s="438"/>
      <c r="D412" s="438"/>
      <c r="E412" s="439">
        <v>0</v>
      </c>
      <c r="F412" s="439">
        <v>0</v>
      </c>
      <c r="G412" s="439">
        <v>0</v>
      </c>
      <c r="H412" s="439">
        <v>0</v>
      </c>
      <c r="I412" s="439">
        <v>0</v>
      </c>
      <c r="J412" s="439">
        <v>0</v>
      </c>
      <c r="K412" s="476">
        <f t="shared" si="37"/>
        <v>0</v>
      </c>
      <c r="L412" s="434"/>
    </row>
    <row r="413" spans="1:12" s="19" customFormat="1" ht="15.75" hidden="1" customHeight="1" x14ac:dyDescent="0.2">
      <c r="A413" s="440"/>
      <c r="B413" s="478">
        <v>11</v>
      </c>
      <c r="C413" s="438"/>
      <c r="D413" s="438"/>
      <c r="E413" s="439">
        <v>0</v>
      </c>
      <c r="F413" s="439">
        <v>0</v>
      </c>
      <c r="G413" s="439">
        <v>0</v>
      </c>
      <c r="H413" s="439">
        <v>0</v>
      </c>
      <c r="I413" s="439">
        <v>0</v>
      </c>
      <c r="J413" s="439">
        <v>0</v>
      </c>
      <c r="K413" s="476">
        <f t="shared" si="37"/>
        <v>0</v>
      </c>
      <c r="L413" s="434"/>
    </row>
    <row r="414" spans="1:12" s="19" customFormat="1" ht="15.75" hidden="1" customHeight="1" x14ac:dyDescent="0.2">
      <c r="A414" s="440"/>
      <c r="B414" s="478">
        <v>12</v>
      </c>
      <c r="C414" s="438"/>
      <c r="D414" s="438"/>
      <c r="E414" s="439">
        <v>0</v>
      </c>
      <c r="F414" s="439">
        <v>0</v>
      </c>
      <c r="G414" s="439">
        <v>0</v>
      </c>
      <c r="H414" s="439">
        <v>0</v>
      </c>
      <c r="I414" s="439">
        <v>0</v>
      </c>
      <c r="J414" s="439">
        <v>0</v>
      </c>
      <c r="K414" s="476">
        <f t="shared" si="37"/>
        <v>0</v>
      </c>
      <c r="L414" s="434"/>
    </row>
    <row r="415" spans="1:12" s="19" customFormat="1" ht="15.75" hidden="1" customHeight="1" x14ac:dyDescent="0.2">
      <c r="A415" s="440"/>
      <c r="B415" s="478">
        <v>13</v>
      </c>
      <c r="C415" s="438"/>
      <c r="D415" s="438"/>
      <c r="E415" s="439">
        <v>0</v>
      </c>
      <c r="F415" s="439">
        <v>0</v>
      </c>
      <c r="G415" s="439">
        <v>0</v>
      </c>
      <c r="H415" s="439">
        <v>0</v>
      </c>
      <c r="I415" s="439">
        <v>0</v>
      </c>
      <c r="J415" s="439">
        <v>0</v>
      </c>
      <c r="K415" s="476">
        <f t="shared" si="37"/>
        <v>0</v>
      </c>
      <c r="L415" s="434"/>
    </row>
    <row r="416" spans="1:12" s="19" customFormat="1" ht="15.75" hidden="1" customHeight="1" x14ac:dyDescent="0.2">
      <c r="A416" s="440"/>
      <c r="B416" s="478">
        <v>14</v>
      </c>
      <c r="C416" s="438"/>
      <c r="D416" s="438"/>
      <c r="E416" s="439">
        <v>0</v>
      </c>
      <c r="F416" s="439">
        <v>0</v>
      </c>
      <c r="G416" s="439">
        <v>0</v>
      </c>
      <c r="H416" s="439">
        <v>0</v>
      </c>
      <c r="I416" s="439">
        <v>0</v>
      </c>
      <c r="J416" s="439">
        <v>0</v>
      </c>
      <c r="K416" s="476">
        <f t="shared" si="37"/>
        <v>0</v>
      </c>
      <c r="L416" s="434"/>
    </row>
    <row r="417" spans="1:12" s="19" customFormat="1" ht="15.75" hidden="1" customHeight="1" x14ac:dyDescent="0.2">
      <c r="A417" s="440"/>
      <c r="B417" s="478">
        <v>15</v>
      </c>
      <c r="C417" s="438"/>
      <c r="D417" s="438"/>
      <c r="E417" s="439">
        <v>0</v>
      </c>
      <c r="F417" s="439">
        <v>0</v>
      </c>
      <c r="G417" s="439">
        <v>0</v>
      </c>
      <c r="H417" s="439">
        <v>0</v>
      </c>
      <c r="I417" s="439">
        <v>0</v>
      </c>
      <c r="J417" s="439">
        <v>0</v>
      </c>
      <c r="K417" s="476">
        <f t="shared" si="37"/>
        <v>0</v>
      </c>
      <c r="L417" s="434"/>
    </row>
    <row r="418" spans="1:12" s="19" customFormat="1" ht="15.75" hidden="1" customHeight="1" x14ac:dyDescent="0.2">
      <c r="A418" s="440"/>
      <c r="B418" s="478">
        <v>16</v>
      </c>
      <c r="C418" s="438"/>
      <c r="D418" s="438"/>
      <c r="E418" s="439">
        <v>0</v>
      </c>
      <c r="F418" s="439">
        <v>0</v>
      </c>
      <c r="G418" s="439">
        <v>0</v>
      </c>
      <c r="H418" s="439">
        <v>0</v>
      </c>
      <c r="I418" s="439">
        <v>0</v>
      </c>
      <c r="J418" s="439">
        <v>0</v>
      </c>
      <c r="K418" s="476">
        <f t="shared" si="37"/>
        <v>0</v>
      </c>
      <c r="L418" s="434"/>
    </row>
    <row r="419" spans="1:12" s="19" customFormat="1" ht="15.75" hidden="1" customHeight="1" x14ac:dyDescent="0.2">
      <c r="A419" s="440"/>
      <c r="B419" s="478">
        <v>17</v>
      </c>
      <c r="C419" s="438"/>
      <c r="D419" s="438"/>
      <c r="E419" s="439">
        <v>0</v>
      </c>
      <c r="F419" s="439">
        <v>0</v>
      </c>
      <c r="G419" s="439">
        <v>0</v>
      </c>
      <c r="H419" s="439">
        <v>0</v>
      </c>
      <c r="I419" s="439">
        <v>0</v>
      </c>
      <c r="J419" s="439">
        <v>0</v>
      </c>
      <c r="K419" s="476">
        <f t="shared" si="37"/>
        <v>0</v>
      </c>
      <c r="L419" s="434"/>
    </row>
    <row r="420" spans="1:12" s="19" customFormat="1" ht="15.75" hidden="1" customHeight="1" x14ac:dyDescent="0.2">
      <c r="A420" s="440"/>
      <c r="B420" s="478">
        <v>18</v>
      </c>
      <c r="C420" s="438"/>
      <c r="D420" s="438"/>
      <c r="E420" s="439">
        <v>0</v>
      </c>
      <c r="F420" s="439">
        <v>0</v>
      </c>
      <c r="G420" s="439">
        <v>0</v>
      </c>
      <c r="H420" s="439">
        <v>0</v>
      </c>
      <c r="I420" s="439">
        <v>0</v>
      </c>
      <c r="J420" s="439">
        <v>0</v>
      </c>
      <c r="K420" s="476">
        <f t="shared" si="37"/>
        <v>0</v>
      </c>
      <c r="L420" s="434"/>
    </row>
    <row r="421" spans="1:12" s="19" customFormat="1" ht="15.75" hidden="1" customHeight="1" x14ac:dyDescent="0.2">
      <c r="A421" s="440"/>
      <c r="B421" s="478">
        <v>19</v>
      </c>
      <c r="C421" s="438"/>
      <c r="D421" s="438"/>
      <c r="E421" s="439">
        <v>0</v>
      </c>
      <c r="F421" s="439">
        <v>0</v>
      </c>
      <c r="G421" s="439">
        <v>0</v>
      </c>
      <c r="H421" s="439">
        <v>0</v>
      </c>
      <c r="I421" s="439">
        <v>0</v>
      </c>
      <c r="J421" s="439">
        <v>0</v>
      </c>
      <c r="K421" s="476">
        <f t="shared" si="37"/>
        <v>0</v>
      </c>
      <c r="L421" s="434"/>
    </row>
    <row r="422" spans="1:12" s="19" customFormat="1" ht="13.5" hidden="1" customHeight="1" x14ac:dyDescent="0.2">
      <c r="A422" s="440"/>
      <c r="B422" s="478">
        <v>20</v>
      </c>
      <c r="C422" s="438"/>
      <c r="D422" s="438"/>
      <c r="E422" s="439">
        <v>0</v>
      </c>
      <c r="F422" s="439">
        <v>0</v>
      </c>
      <c r="G422" s="439">
        <v>0</v>
      </c>
      <c r="H422" s="439">
        <v>0</v>
      </c>
      <c r="I422" s="439">
        <v>0</v>
      </c>
      <c r="J422" s="439">
        <v>0</v>
      </c>
      <c r="K422" s="476">
        <f t="shared" si="37"/>
        <v>0</v>
      </c>
      <c r="L422" s="434"/>
    </row>
    <row r="423" spans="1:12" s="19" customFormat="1" ht="3.75" hidden="1" customHeight="1" x14ac:dyDescent="0.2">
      <c r="A423" s="441"/>
      <c r="B423" s="478">
        <v>21</v>
      </c>
      <c r="C423" s="438"/>
      <c r="D423" s="438"/>
      <c r="E423" s="439">
        <v>0</v>
      </c>
      <c r="F423" s="439">
        <v>0</v>
      </c>
      <c r="G423" s="439">
        <v>0</v>
      </c>
      <c r="H423" s="439">
        <v>0</v>
      </c>
      <c r="I423" s="439">
        <v>0</v>
      </c>
      <c r="J423" s="439">
        <v>0</v>
      </c>
      <c r="K423" s="476">
        <f t="shared" si="37"/>
        <v>0</v>
      </c>
      <c r="L423" s="434"/>
    </row>
    <row r="424" spans="1:12" s="19" customFormat="1" ht="21" customHeight="1" x14ac:dyDescent="0.25">
      <c r="A424" s="636"/>
      <c r="B424" s="152"/>
      <c r="C424" s="157" t="s">
        <v>226</v>
      </c>
      <c r="D424" s="152"/>
      <c r="E424" s="171">
        <f>SUM(E403:E423)</f>
        <v>13033</v>
      </c>
      <c r="F424" s="171">
        <f t="shared" ref="F424:J424" si="38">SUM(F403:F423)</f>
        <v>33338.9</v>
      </c>
      <c r="G424" s="171">
        <f t="shared" si="38"/>
        <v>35166.129999999997</v>
      </c>
      <c r="H424" s="171">
        <f t="shared" si="38"/>
        <v>34691.839999999997</v>
      </c>
      <c r="I424" s="171">
        <f t="shared" si="38"/>
        <v>18309.93</v>
      </c>
      <c r="J424" s="171">
        <f t="shared" si="38"/>
        <v>30000</v>
      </c>
      <c r="K424" s="477">
        <f>SUM(K403:K423)</f>
        <v>164539.79999999999</v>
      </c>
      <c r="L424" s="635"/>
    </row>
    <row r="425" spans="1:12" s="19" customFormat="1" ht="27" customHeight="1" x14ac:dyDescent="0.2">
      <c r="A425" s="656" t="s">
        <v>396</v>
      </c>
      <c r="B425" s="454" t="s">
        <v>11</v>
      </c>
      <c r="C425" s="251" t="s">
        <v>21</v>
      </c>
      <c r="D425" s="252" t="s">
        <v>12</v>
      </c>
      <c r="E425" s="310" t="s">
        <v>3</v>
      </c>
      <c r="F425" s="310" t="s">
        <v>4</v>
      </c>
      <c r="G425" s="310" t="s">
        <v>5</v>
      </c>
      <c r="H425" s="310" t="s">
        <v>187</v>
      </c>
      <c r="I425" s="310" t="s">
        <v>189</v>
      </c>
      <c r="J425" s="310" t="s">
        <v>190</v>
      </c>
      <c r="K425" s="311" t="s">
        <v>110</v>
      </c>
      <c r="L425" s="428" t="s">
        <v>13</v>
      </c>
    </row>
    <row r="426" spans="1:12" s="19" customFormat="1" ht="28.9" customHeight="1" x14ac:dyDescent="0.2">
      <c r="A426" s="381" t="s">
        <v>14</v>
      </c>
      <c r="B426" s="456" t="s">
        <v>331</v>
      </c>
      <c r="C426" s="218" t="s">
        <v>382</v>
      </c>
      <c r="D426" s="89"/>
      <c r="E426" s="89"/>
      <c r="F426" s="89"/>
      <c r="G426" s="89"/>
      <c r="H426" s="89"/>
      <c r="I426" s="89"/>
      <c r="J426" s="89"/>
      <c r="K426" s="89"/>
      <c r="L426" s="420" t="s">
        <v>421</v>
      </c>
    </row>
    <row r="427" spans="1:12" s="19" customFormat="1" ht="34.5" customHeight="1" x14ac:dyDescent="0.25">
      <c r="A427" s="566" t="s">
        <v>232</v>
      </c>
      <c r="B427" s="401">
        <v>1</v>
      </c>
      <c r="C427" s="402" t="s">
        <v>390</v>
      </c>
      <c r="D427" s="156">
        <v>154324626</v>
      </c>
      <c r="E427" s="150">
        <v>20000</v>
      </c>
      <c r="F427" s="150">
        <v>40000</v>
      </c>
      <c r="G427" s="150">
        <v>40000</v>
      </c>
      <c r="H427" s="150">
        <v>40000</v>
      </c>
      <c r="I427" s="155" t="s">
        <v>216</v>
      </c>
      <c r="J427" s="155" t="s">
        <v>216</v>
      </c>
      <c r="K427" s="150">
        <f>E427+F427+G427+H427</f>
        <v>140000</v>
      </c>
      <c r="L427" s="468" t="s">
        <v>407</v>
      </c>
    </row>
    <row r="428" spans="1:12" s="19" customFormat="1" ht="24" customHeight="1" x14ac:dyDescent="0.25">
      <c r="A428" s="568"/>
      <c r="B428" s="401">
        <v>2</v>
      </c>
      <c r="C428" s="402" t="s">
        <v>389</v>
      </c>
      <c r="D428" s="156">
        <v>154293839</v>
      </c>
      <c r="E428" s="452" t="s">
        <v>188</v>
      </c>
      <c r="F428" s="452" t="s">
        <v>188</v>
      </c>
      <c r="G428" s="452" t="s">
        <v>188</v>
      </c>
      <c r="H428" s="452" t="s">
        <v>188</v>
      </c>
      <c r="I428" s="155">
        <v>30000</v>
      </c>
      <c r="J428" s="150">
        <v>30000</v>
      </c>
      <c r="K428" s="150">
        <f>I428+J428</f>
        <v>60000</v>
      </c>
      <c r="L428" s="468" t="s">
        <v>397</v>
      </c>
    </row>
    <row r="429" spans="1:12" s="19" customFormat="1" ht="15.75" customHeight="1" x14ac:dyDescent="0.25">
      <c r="A429" s="636"/>
      <c r="B429" s="152"/>
      <c r="C429" s="157" t="s">
        <v>226</v>
      </c>
      <c r="D429" s="152"/>
      <c r="E429" s="171">
        <v>20000</v>
      </c>
      <c r="F429" s="171">
        <f t="shared" ref="F429:H429" si="39">F427</f>
        <v>40000</v>
      </c>
      <c r="G429" s="171">
        <f t="shared" si="39"/>
        <v>40000</v>
      </c>
      <c r="H429" s="171">
        <f t="shared" si="39"/>
        <v>40000</v>
      </c>
      <c r="I429" s="171">
        <f>I428</f>
        <v>30000</v>
      </c>
      <c r="J429" s="171">
        <f>J428</f>
        <v>30000</v>
      </c>
      <c r="K429" s="171">
        <f>SUM(K427:K428)</f>
        <v>200000</v>
      </c>
      <c r="L429" s="635"/>
    </row>
    <row r="430" spans="1:12" s="38" customFormat="1" ht="24.6" customHeight="1" x14ac:dyDescent="0.2">
      <c r="A430" s="462" t="s">
        <v>286</v>
      </c>
      <c r="B430" s="453" t="s">
        <v>11</v>
      </c>
      <c r="C430" s="461" t="s">
        <v>21</v>
      </c>
      <c r="D430" s="460" t="s">
        <v>12</v>
      </c>
      <c r="E430" s="460" t="s">
        <v>338</v>
      </c>
      <c r="F430" s="460" t="s">
        <v>340</v>
      </c>
      <c r="G430" s="460" t="s">
        <v>5</v>
      </c>
      <c r="H430" s="460" t="s">
        <v>233</v>
      </c>
      <c r="I430" s="460" t="s">
        <v>234</v>
      </c>
      <c r="J430" s="460" t="s">
        <v>8</v>
      </c>
      <c r="K430" s="460" t="s">
        <v>235</v>
      </c>
      <c r="L430" s="467" t="s">
        <v>13</v>
      </c>
    </row>
    <row r="431" spans="1:12" s="304" customFormat="1" ht="27.6" customHeight="1" x14ac:dyDescent="0.2">
      <c r="A431" s="243" t="s">
        <v>14</v>
      </c>
      <c r="B431" s="455" t="s">
        <v>351</v>
      </c>
      <c r="C431" s="533" t="s">
        <v>26</v>
      </c>
      <c r="D431" s="534"/>
      <c r="E431" s="201"/>
      <c r="F431" s="201"/>
      <c r="G431" s="201"/>
      <c r="H431" s="201"/>
      <c r="I431" s="201"/>
      <c r="J431" s="202"/>
      <c r="K431" s="201"/>
      <c r="L431" s="558" t="s">
        <v>416</v>
      </c>
    </row>
    <row r="432" spans="1:12" ht="15.75" customHeight="1" x14ac:dyDescent="0.2">
      <c r="A432" s="657" t="s">
        <v>231</v>
      </c>
      <c r="B432" s="350">
        <v>1</v>
      </c>
      <c r="C432" s="186" t="s">
        <v>77</v>
      </c>
      <c r="D432" s="27">
        <v>302735610</v>
      </c>
      <c r="E432" s="197" t="s">
        <v>188</v>
      </c>
      <c r="F432" s="197" t="s">
        <v>188</v>
      </c>
      <c r="G432" s="371">
        <v>0</v>
      </c>
      <c r="H432" s="183">
        <v>0</v>
      </c>
      <c r="I432" s="183">
        <v>170</v>
      </c>
      <c r="J432" s="195">
        <v>0</v>
      </c>
      <c r="K432" s="195">
        <f>G432+H432+I432+J432</f>
        <v>170</v>
      </c>
      <c r="L432" s="527" t="s">
        <v>339</v>
      </c>
    </row>
    <row r="433" spans="1:14" ht="15.75" customHeight="1" x14ac:dyDescent="0.2">
      <c r="A433" s="658"/>
      <c r="B433" s="465">
        <v>2</v>
      </c>
      <c r="C433" s="9" t="s">
        <v>68</v>
      </c>
      <c r="D433" s="8">
        <v>254313940</v>
      </c>
      <c r="E433" s="198" t="s">
        <v>188</v>
      </c>
      <c r="F433" s="198" t="s">
        <v>188</v>
      </c>
      <c r="G433" s="20">
        <v>400</v>
      </c>
      <c r="H433" s="10">
        <v>722</v>
      </c>
      <c r="I433" s="10">
        <v>772</v>
      </c>
      <c r="J433" s="196">
        <v>708</v>
      </c>
      <c r="K433" s="196">
        <f t="shared" ref="K433:K473" si="40">G433+H433+I433+J433</f>
        <v>2602</v>
      </c>
      <c r="L433" s="528"/>
    </row>
    <row r="434" spans="1:14" ht="15.75" customHeight="1" x14ac:dyDescent="0.2">
      <c r="A434" s="185"/>
      <c r="B434" s="75">
        <v>3</v>
      </c>
      <c r="C434" s="9" t="s">
        <v>70</v>
      </c>
      <c r="D434" s="8">
        <v>301221549</v>
      </c>
      <c r="E434" s="198" t="s">
        <v>188</v>
      </c>
      <c r="F434" s="198" t="s">
        <v>188</v>
      </c>
      <c r="G434" s="20">
        <v>2000</v>
      </c>
      <c r="H434" s="10">
        <v>1200</v>
      </c>
      <c r="I434" s="10">
        <v>1553</v>
      </c>
      <c r="J434" s="196">
        <v>1628</v>
      </c>
      <c r="K434" s="196">
        <f t="shared" si="40"/>
        <v>6381</v>
      </c>
      <c r="L434" s="528"/>
    </row>
    <row r="435" spans="1:14" ht="15.6" customHeight="1" x14ac:dyDescent="0.2">
      <c r="A435" s="184"/>
      <c r="B435" s="75">
        <v>4</v>
      </c>
      <c r="C435" s="9" t="s">
        <v>52</v>
      </c>
      <c r="D435" s="8">
        <v>154323339</v>
      </c>
      <c r="E435" s="198" t="s">
        <v>188</v>
      </c>
      <c r="F435" s="198" t="s">
        <v>188</v>
      </c>
      <c r="G435" s="20">
        <v>2000</v>
      </c>
      <c r="H435" s="10">
        <v>0</v>
      </c>
      <c r="I435" s="10">
        <v>1553</v>
      </c>
      <c r="J435" s="196">
        <v>1384</v>
      </c>
      <c r="K435" s="196">
        <f t="shared" si="40"/>
        <v>4937</v>
      </c>
      <c r="L435" s="528"/>
    </row>
    <row r="436" spans="1:14" ht="15.75" customHeight="1" x14ac:dyDescent="0.2">
      <c r="A436" s="184"/>
      <c r="B436" s="75">
        <v>5</v>
      </c>
      <c r="C436" s="9" t="s">
        <v>96</v>
      </c>
      <c r="D436" s="8">
        <v>303502356</v>
      </c>
      <c r="E436" s="198" t="s">
        <v>188</v>
      </c>
      <c r="F436" s="198" t="s">
        <v>188</v>
      </c>
      <c r="G436" s="20">
        <v>2237</v>
      </c>
      <c r="H436" s="10">
        <v>0</v>
      </c>
      <c r="I436" s="10">
        <v>0</v>
      </c>
      <c r="J436" s="196">
        <v>0</v>
      </c>
      <c r="K436" s="196">
        <f t="shared" si="40"/>
        <v>2237</v>
      </c>
      <c r="L436" s="528"/>
    </row>
    <row r="437" spans="1:14" ht="15.75" customHeight="1" x14ac:dyDescent="0.2">
      <c r="A437" s="184"/>
      <c r="B437" s="75">
        <v>6</v>
      </c>
      <c r="C437" s="9" t="s">
        <v>95</v>
      </c>
      <c r="D437" s="8">
        <v>303295562</v>
      </c>
      <c r="E437" s="198" t="s">
        <v>188</v>
      </c>
      <c r="F437" s="198" t="s">
        <v>188</v>
      </c>
      <c r="G437" s="20">
        <v>2150</v>
      </c>
      <c r="H437" s="10">
        <v>3522</v>
      </c>
      <c r="I437" s="10">
        <v>1553</v>
      </c>
      <c r="J437" s="196">
        <v>1548</v>
      </c>
      <c r="K437" s="196">
        <f t="shared" si="40"/>
        <v>8773</v>
      </c>
      <c r="L437" s="528"/>
    </row>
    <row r="438" spans="1:14" ht="15.75" customHeight="1" x14ac:dyDescent="0.2">
      <c r="A438" s="184"/>
      <c r="B438" s="75">
        <v>7</v>
      </c>
      <c r="C438" s="9" t="s">
        <v>86</v>
      </c>
      <c r="D438" s="8">
        <v>154333828</v>
      </c>
      <c r="E438" s="198" t="s">
        <v>188</v>
      </c>
      <c r="F438" s="198" t="s">
        <v>188</v>
      </c>
      <c r="G438" s="20">
        <v>1120</v>
      </c>
      <c r="H438" s="10">
        <v>1100</v>
      </c>
      <c r="I438" s="14">
        <v>0</v>
      </c>
      <c r="J438" s="196">
        <v>0</v>
      </c>
      <c r="K438" s="196">
        <f t="shared" si="40"/>
        <v>2220</v>
      </c>
      <c r="L438" s="528"/>
    </row>
    <row r="439" spans="1:14" s="19" customFormat="1" ht="15.75" customHeight="1" x14ac:dyDescent="0.2">
      <c r="A439" s="184"/>
      <c r="B439" s="75">
        <v>8</v>
      </c>
      <c r="C439" s="11" t="s">
        <v>79</v>
      </c>
      <c r="D439" s="8">
        <v>302326955</v>
      </c>
      <c r="E439" s="198" t="s">
        <v>188</v>
      </c>
      <c r="F439" s="198" t="s">
        <v>188</v>
      </c>
      <c r="G439" s="20">
        <v>187</v>
      </c>
      <c r="H439" s="10">
        <v>1808</v>
      </c>
      <c r="I439" s="10">
        <v>0</v>
      </c>
      <c r="J439" s="196">
        <v>0</v>
      </c>
      <c r="K439" s="196">
        <f t="shared" si="40"/>
        <v>1995</v>
      </c>
      <c r="L439" s="528"/>
    </row>
    <row r="440" spans="1:14" ht="15.75" customHeight="1" x14ac:dyDescent="0.2">
      <c r="A440" s="184"/>
      <c r="B440" s="75">
        <v>9</v>
      </c>
      <c r="C440" s="25" t="s">
        <v>99</v>
      </c>
      <c r="D440" s="463">
        <v>154331439</v>
      </c>
      <c r="E440" s="198" t="s">
        <v>188</v>
      </c>
      <c r="F440" s="198" t="s">
        <v>188</v>
      </c>
      <c r="G440" s="20">
        <v>513</v>
      </c>
      <c r="H440" s="10">
        <v>0</v>
      </c>
      <c r="I440" s="22">
        <v>1043</v>
      </c>
      <c r="J440" s="196">
        <v>1025</v>
      </c>
      <c r="K440" s="196">
        <f t="shared" si="40"/>
        <v>2581</v>
      </c>
      <c r="L440" s="528"/>
    </row>
    <row r="441" spans="1:14" ht="15.75" customHeight="1" x14ac:dyDescent="0.2">
      <c r="A441" s="184"/>
      <c r="B441" s="75">
        <v>10</v>
      </c>
      <c r="C441" s="26" t="s">
        <v>89</v>
      </c>
      <c r="D441" s="463">
        <v>254334920</v>
      </c>
      <c r="E441" s="198" t="s">
        <v>188</v>
      </c>
      <c r="F441" s="198" t="s">
        <v>188</v>
      </c>
      <c r="G441" s="20">
        <v>875</v>
      </c>
      <c r="H441" s="10">
        <v>0</v>
      </c>
      <c r="I441" s="12">
        <v>0</v>
      </c>
      <c r="J441" s="196">
        <v>964</v>
      </c>
      <c r="K441" s="196">
        <f t="shared" si="40"/>
        <v>1839</v>
      </c>
      <c r="L441" s="528"/>
    </row>
    <row r="442" spans="1:14" ht="15.75" customHeight="1" x14ac:dyDescent="0.2">
      <c r="A442" s="184"/>
      <c r="B442" s="75">
        <v>11</v>
      </c>
      <c r="C442" s="9" t="s">
        <v>48</v>
      </c>
      <c r="D442" s="27">
        <v>154332911</v>
      </c>
      <c r="E442" s="198" t="s">
        <v>188</v>
      </c>
      <c r="F442" s="197" t="s">
        <v>188</v>
      </c>
      <c r="G442" s="20">
        <v>1054</v>
      </c>
      <c r="H442" s="10">
        <v>0</v>
      </c>
      <c r="I442" s="10">
        <v>0</v>
      </c>
      <c r="J442" s="196">
        <v>0</v>
      </c>
      <c r="K442" s="196">
        <f t="shared" si="40"/>
        <v>1054</v>
      </c>
      <c r="L442" s="528"/>
    </row>
    <row r="443" spans="1:14" ht="15.75" customHeight="1" x14ac:dyDescent="0.2">
      <c r="A443" s="184"/>
      <c r="B443" s="75">
        <v>12</v>
      </c>
      <c r="C443" s="9" t="s">
        <v>80</v>
      </c>
      <c r="D443" s="8">
        <v>302942203</v>
      </c>
      <c r="E443" s="198" t="s">
        <v>188</v>
      </c>
      <c r="F443" s="198" t="s">
        <v>188</v>
      </c>
      <c r="G443" s="20">
        <v>0</v>
      </c>
      <c r="H443" s="10">
        <v>1056</v>
      </c>
      <c r="I443" s="10">
        <v>0</v>
      </c>
      <c r="J443" s="196">
        <v>0</v>
      </c>
      <c r="K443" s="196">
        <f t="shared" si="40"/>
        <v>1056</v>
      </c>
      <c r="L443" s="528" t="s">
        <v>341</v>
      </c>
    </row>
    <row r="444" spans="1:14" ht="15.75" customHeight="1" x14ac:dyDescent="0.2">
      <c r="A444" s="184"/>
      <c r="B444" s="75">
        <v>13</v>
      </c>
      <c r="C444" s="9" t="s">
        <v>51</v>
      </c>
      <c r="D444" s="8">
        <v>154335640</v>
      </c>
      <c r="E444" s="198" t="s">
        <v>188</v>
      </c>
      <c r="F444" s="198" t="s">
        <v>188</v>
      </c>
      <c r="G444" s="20">
        <v>334.26</v>
      </c>
      <c r="H444" s="10">
        <v>0</v>
      </c>
      <c r="I444" s="10">
        <v>1789</v>
      </c>
      <c r="J444" s="196">
        <v>0</v>
      </c>
      <c r="K444" s="196">
        <f t="shared" si="40"/>
        <v>2123.2600000000002</v>
      </c>
      <c r="L444" s="528"/>
    </row>
    <row r="445" spans="1:14" s="19" customFormat="1" ht="15.75" customHeight="1" x14ac:dyDescent="0.2">
      <c r="A445" s="184"/>
      <c r="B445" s="75">
        <v>14</v>
      </c>
      <c r="C445" s="12" t="s">
        <v>97</v>
      </c>
      <c r="D445" s="360">
        <v>154324964</v>
      </c>
      <c r="E445" s="198" t="s">
        <v>188</v>
      </c>
      <c r="F445" s="198" t="s">
        <v>188</v>
      </c>
      <c r="G445" s="20">
        <v>495</v>
      </c>
      <c r="H445" s="10">
        <v>0</v>
      </c>
      <c r="I445" s="10">
        <v>0</v>
      </c>
      <c r="J445" s="196">
        <v>0</v>
      </c>
      <c r="K445" s="196">
        <f t="shared" si="40"/>
        <v>495</v>
      </c>
      <c r="L445" s="528"/>
    </row>
    <row r="446" spans="1:14" ht="15.75" customHeight="1" x14ac:dyDescent="0.2">
      <c r="A446" s="184"/>
      <c r="B446" s="75">
        <v>15</v>
      </c>
      <c r="C446" s="9" t="s">
        <v>69</v>
      </c>
      <c r="D446" s="8">
        <v>154330860</v>
      </c>
      <c r="E446" s="198" t="s">
        <v>188</v>
      </c>
      <c r="F446" s="198" t="s">
        <v>188</v>
      </c>
      <c r="G446" s="28">
        <v>0</v>
      </c>
      <c r="H446" s="20">
        <v>986</v>
      </c>
      <c r="I446" s="10">
        <v>0</v>
      </c>
      <c r="J446" s="196">
        <v>0</v>
      </c>
      <c r="K446" s="196">
        <f t="shared" si="40"/>
        <v>986</v>
      </c>
      <c r="L446" s="528"/>
    </row>
    <row r="447" spans="1:14" ht="15.6" customHeight="1" x14ac:dyDescent="0.2">
      <c r="A447" s="184"/>
      <c r="B447" s="75">
        <v>16</v>
      </c>
      <c r="C447" s="9" t="s">
        <v>62</v>
      </c>
      <c r="D447" s="8">
        <v>301608866</v>
      </c>
      <c r="E447" s="198" t="s">
        <v>188</v>
      </c>
      <c r="F447" s="198" t="s">
        <v>188</v>
      </c>
      <c r="G447" s="20">
        <v>0</v>
      </c>
      <c r="H447" s="10">
        <v>0</v>
      </c>
      <c r="I447" s="10">
        <v>983</v>
      </c>
      <c r="J447" s="196">
        <v>0</v>
      </c>
      <c r="K447" s="196">
        <f t="shared" si="40"/>
        <v>983</v>
      </c>
      <c r="L447" s="528"/>
    </row>
    <row r="448" spans="1:14" ht="15.75" customHeight="1" x14ac:dyDescent="0.2">
      <c r="A448" s="184"/>
      <c r="B448" s="75">
        <v>17</v>
      </c>
      <c r="C448" s="9" t="s">
        <v>55</v>
      </c>
      <c r="D448" s="8">
        <v>154334549</v>
      </c>
      <c r="E448" s="198" t="s">
        <v>188</v>
      </c>
      <c r="F448" s="198" t="s">
        <v>188</v>
      </c>
      <c r="G448" s="20">
        <v>300</v>
      </c>
      <c r="H448" s="10">
        <v>200</v>
      </c>
      <c r="I448" s="10">
        <v>0</v>
      </c>
      <c r="J448" s="196">
        <v>0</v>
      </c>
      <c r="K448" s="196">
        <f t="shared" si="40"/>
        <v>500</v>
      </c>
      <c r="L448" s="528"/>
      <c r="N448" s="323"/>
    </row>
    <row r="449" spans="1:14" ht="15.75" customHeight="1" x14ac:dyDescent="0.2">
      <c r="A449" s="184"/>
      <c r="B449" s="75">
        <v>18</v>
      </c>
      <c r="C449" s="9" t="s">
        <v>34</v>
      </c>
      <c r="D449" s="8">
        <v>154333066</v>
      </c>
      <c r="E449" s="198" t="s">
        <v>188</v>
      </c>
      <c r="F449" s="198" t="s">
        <v>188</v>
      </c>
      <c r="G449" s="20">
        <v>280</v>
      </c>
      <c r="H449" s="10">
        <v>404</v>
      </c>
      <c r="I449" s="10">
        <v>400</v>
      </c>
      <c r="J449" s="196">
        <v>0</v>
      </c>
      <c r="K449" s="196">
        <f t="shared" si="40"/>
        <v>1084</v>
      </c>
      <c r="L449" s="528"/>
      <c r="N449" s="323"/>
    </row>
    <row r="450" spans="1:14" ht="15.75" customHeight="1" x14ac:dyDescent="0.2">
      <c r="A450" s="184"/>
      <c r="B450" s="75">
        <v>19</v>
      </c>
      <c r="C450" s="9" t="s">
        <v>49</v>
      </c>
      <c r="D450" s="8">
        <v>302444252</v>
      </c>
      <c r="E450" s="198" t="s">
        <v>188</v>
      </c>
      <c r="F450" s="198" t="s">
        <v>188</v>
      </c>
      <c r="G450" s="20">
        <v>400</v>
      </c>
      <c r="H450" s="10">
        <v>500</v>
      </c>
      <c r="I450" s="10">
        <v>0</v>
      </c>
      <c r="J450" s="196">
        <v>0</v>
      </c>
      <c r="K450" s="196">
        <f t="shared" si="40"/>
        <v>900</v>
      </c>
      <c r="L450" s="528"/>
    </row>
    <row r="451" spans="1:14" s="19" customFormat="1" ht="15.75" customHeight="1" x14ac:dyDescent="0.2">
      <c r="A451" s="184"/>
      <c r="B451" s="75">
        <v>20</v>
      </c>
      <c r="C451" s="12" t="s">
        <v>92</v>
      </c>
      <c r="D451" s="463">
        <v>154332498</v>
      </c>
      <c r="E451" s="198" t="s">
        <v>188</v>
      </c>
      <c r="F451" s="198" t="s">
        <v>188</v>
      </c>
      <c r="G451" s="20">
        <v>621</v>
      </c>
      <c r="H451" s="10">
        <v>847</v>
      </c>
      <c r="I451" s="10">
        <v>670</v>
      </c>
      <c r="J451" s="196">
        <v>0</v>
      </c>
      <c r="K451" s="196">
        <f t="shared" si="40"/>
        <v>2138</v>
      </c>
      <c r="L451" s="528"/>
    </row>
    <row r="452" spans="1:14" s="19" customFormat="1" ht="15.75" customHeight="1" x14ac:dyDescent="0.2">
      <c r="A452" s="184"/>
      <c r="B452" s="75">
        <v>21</v>
      </c>
      <c r="C452" s="9" t="s">
        <v>59</v>
      </c>
      <c r="D452" s="8">
        <v>300518355</v>
      </c>
      <c r="E452" s="198" t="s">
        <v>188</v>
      </c>
      <c r="F452" s="198" t="s">
        <v>188</v>
      </c>
      <c r="G452" s="356">
        <v>0</v>
      </c>
      <c r="H452" s="357">
        <v>0</v>
      </c>
      <c r="I452" s="357">
        <v>0</v>
      </c>
      <c r="J452" s="196">
        <v>1000</v>
      </c>
      <c r="K452" s="196">
        <f t="shared" si="40"/>
        <v>1000</v>
      </c>
      <c r="L452" s="528"/>
    </row>
    <row r="453" spans="1:14" s="19" customFormat="1" ht="15.75" customHeight="1" x14ac:dyDescent="0.2">
      <c r="A453" s="184"/>
      <c r="B453" s="75">
        <v>22</v>
      </c>
      <c r="C453" s="12" t="s">
        <v>354</v>
      </c>
      <c r="D453" s="350">
        <v>305503948</v>
      </c>
      <c r="E453" s="198" t="s">
        <v>188</v>
      </c>
      <c r="F453" s="198" t="s">
        <v>188</v>
      </c>
      <c r="G453" s="356">
        <v>0</v>
      </c>
      <c r="H453" s="356">
        <v>0</v>
      </c>
      <c r="I453" s="356">
        <v>0</v>
      </c>
      <c r="J453" s="196">
        <v>1000</v>
      </c>
      <c r="K453" s="196">
        <f t="shared" si="40"/>
        <v>1000</v>
      </c>
      <c r="L453" s="528"/>
    </row>
    <row r="454" spans="1:14" s="19" customFormat="1" ht="15.75" customHeight="1" x14ac:dyDescent="0.2">
      <c r="A454" s="184"/>
      <c r="B454" s="75">
        <v>23</v>
      </c>
      <c r="C454" s="9" t="s">
        <v>36</v>
      </c>
      <c r="D454" s="8">
        <v>300828489</v>
      </c>
      <c r="E454" s="198" t="s">
        <v>188</v>
      </c>
      <c r="F454" s="198" t="s">
        <v>188</v>
      </c>
      <c r="G454" s="20">
        <v>435</v>
      </c>
      <c r="H454" s="10">
        <v>0</v>
      </c>
      <c r="I454" s="10">
        <v>0</v>
      </c>
      <c r="J454" s="196">
        <v>0</v>
      </c>
      <c r="K454" s="196">
        <f t="shared" si="40"/>
        <v>435</v>
      </c>
      <c r="L454" s="528"/>
    </row>
    <row r="455" spans="1:14" s="19" customFormat="1" ht="15.75" customHeight="1" x14ac:dyDescent="0.2">
      <c r="A455" s="184"/>
      <c r="B455" s="75">
        <v>24</v>
      </c>
      <c r="C455" s="9" t="s">
        <v>45</v>
      </c>
      <c r="D455" s="8">
        <v>300072814</v>
      </c>
      <c r="E455" s="198" t="s">
        <v>188</v>
      </c>
      <c r="F455" s="198" t="s">
        <v>188</v>
      </c>
      <c r="G455" s="20">
        <v>0</v>
      </c>
      <c r="H455" s="10">
        <v>0</v>
      </c>
      <c r="I455" s="10">
        <v>0</v>
      </c>
      <c r="J455" s="196">
        <v>800</v>
      </c>
      <c r="K455" s="196">
        <v>800</v>
      </c>
      <c r="L455" s="528"/>
    </row>
    <row r="456" spans="1:14" ht="15.6" customHeight="1" x14ac:dyDescent="0.2">
      <c r="A456" s="184"/>
      <c r="B456" s="75">
        <v>25</v>
      </c>
      <c r="C456" s="11" t="s">
        <v>90</v>
      </c>
      <c r="D456" s="8">
        <v>304050530</v>
      </c>
      <c r="E456" s="197" t="s">
        <v>188</v>
      </c>
      <c r="F456" s="197" t="s">
        <v>188</v>
      </c>
      <c r="G456" s="20">
        <v>1664</v>
      </c>
      <c r="H456" s="10">
        <v>0</v>
      </c>
      <c r="I456" s="10">
        <v>499</v>
      </c>
      <c r="J456" s="196">
        <v>772</v>
      </c>
      <c r="K456" s="196">
        <f t="shared" si="40"/>
        <v>2935</v>
      </c>
      <c r="L456" s="528"/>
    </row>
    <row r="457" spans="1:14" ht="15.75" customHeight="1" x14ac:dyDescent="0.2">
      <c r="A457" s="184"/>
      <c r="B457" s="75">
        <v>26</v>
      </c>
      <c r="C457" s="9" t="s">
        <v>38</v>
      </c>
      <c r="D457" s="8">
        <v>301695351</v>
      </c>
      <c r="E457" s="198" t="s">
        <v>188</v>
      </c>
      <c r="F457" s="198" t="s">
        <v>188</v>
      </c>
      <c r="G457" s="20">
        <v>1000</v>
      </c>
      <c r="H457" s="10">
        <v>855</v>
      </c>
      <c r="I457" s="10">
        <v>1245</v>
      </c>
      <c r="J457" s="196">
        <v>0</v>
      </c>
      <c r="K457" s="196">
        <f t="shared" si="40"/>
        <v>3100</v>
      </c>
      <c r="L457" s="528"/>
    </row>
    <row r="458" spans="1:14" s="19" customFormat="1" ht="15.75" customHeight="1" x14ac:dyDescent="0.2">
      <c r="A458" s="184"/>
      <c r="B458" s="75">
        <v>27</v>
      </c>
      <c r="C458" s="9" t="s">
        <v>93</v>
      </c>
      <c r="D458" s="8">
        <v>302338605</v>
      </c>
      <c r="E458" s="198" t="s">
        <v>188</v>
      </c>
      <c r="F458" s="198" t="s">
        <v>188</v>
      </c>
      <c r="G458" s="20">
        <v>0</v>
      </c>
      <c r="H458" s="10">
        <v>0</v>
      </c>
      <c r="I458" s="10">
        <v>2192</v>
      </c>
      <c r="J458" s="196">
        <v>0</v>
      </c>
      <c r="K458" s="196">
        <f t="shared" si="40"/>
        <v>2192</v>
      </c>
      <c r="L458" s="528"/>
    </row>
    <row r="459" spans="1:14" ht="15.75" customHeight="1" x14ac:dyDescent="0.2">
      <c r="A459" s="184"/>
      <c r="B459" s="464">
        <v>28</v>
      </c>
      <c r="C459" s="16" t="s">
        <v>56</v>
      </c>
      <c r="D459" s="8">
        <v>254330480</v>
      </c>
      <c r="E459" s="198" t="s">
        <v>188</v>
      </c>
      <c r="F459" s="198" t="s">
        <v>188</v>
      </c>
      <c r="G459" s="20">
        <v>351</v>
      </c>
      <c r="H459" s="10">
        <v>400</v>
      </c>
      <c r="I459" s="10">
        <v>0</v>
      </c>
      <c r="J459" s="196">
        <v>1213</v>
      </c>
      <c r="K459" s="196">
        <f t="shared" si="40"/>
        <v>1964</v>
      </c>
      <c r="L459" s="525"/>
    </row>
    <row r="460" spans="1:14" ht="15.75" customHeight="1" x14ac:dyDescent="0.2">
      <c r="A460" s="184"/>
      <c r="B460" s="350">
        <v>29</v>
      </c>
      <c r="C460" s="12" t="s">
        <v>41</v>
      </c>
      <c r="D460" s="13">
        <v>302312592</v>
      </c>
      <c r="E460" s="198" t="s">
        <v>188</v>
      </c>
      <c r="F460" s="198" t="s">
        <v>188</v>
      </c>
      <c r="G460" s="20">
        <v>280</v>
      </c>
      <c r="H460" s="10">
        <v>403</v>
      </c>
      <c r="I460" s="10">
        <v>400</v>
      </c>
      <c r="J460" s="196">
        <v>781</v>
      </c>
      <c r="K460" s="196">
        <f t="shared" si="40"/>
        <v>1864</v>
      </c>
      <c r="L460" s="525"/>
    </row>
    <row r="461" spans="1:14" s="19" customFormat="1" ht="15.75" customHeight="1" x14ac:dyDescent="0.2">
      <c r="A461" s="184"/>
      <c r="B461" s="350">
        <v>30</v>
      </c>
      <c r="C461" s="12" t="s">
        <v>355</v>
      </c>
      <c r="D461" s="350">
        <v>305143471</v>
      </c>
      <c r="E461" s="198" t="s">
        <v>188</v>
      </c>
      <c r="F461" s="198" t="s">
        <v>188</v>
      </c>
      <c r="G461" s="20">
        <v>0</v>
      </c>
      <c r="H461" s="10">
        <v>0</v>
      </c>
      <c r="I461" s="10">
        <v>0</v>
      </c>
      <c r="J461" s="196">
        <v>500</v>
      </c>
      <c r="K461" s="196">
        <f t="shared" si="40"/>
        <v>500</v>
      </c>
      <c r="L461" s="525"/>
    </row>
    <row r="462" spans="1:14" ht="15.75" customHeight="1" x14ac:dyDescent="0.2">
      <c r="A462" s="184"/>
      <c r="B462" s="350">
        <v>31</v>
      </c>
      <c r="C462" s="12" t="s">
        <v>73</v>
      </c>
      <c r="D462" s="13">
        <v>301169821</v>
      </c>
      <c r="E462" s="198" t="s">
        <v>188</v>
      </c>
      <c r="F462" s="198" t="s">
        <v>188</v>
      </c>
      <c r="G462" s="20">
        <v>400</v>
      </c>
      <c r="H462" s="10">
        <v>0</v>
      </c>
      <c r="I462" s="10">
        <v>1637</v>
      </c>
      <c r="J462" s="196">
        <v>0</v>
      </c>
      <c r="K462" s="196">
        <f t="shared" si="40"/>
        <v>2037</v>
      </c>
      <c r="L462" s="525"/>
    </row>
    <row r="463" spans="1:14" s="19" customFormat="1" ht="15.75" customHeight="1" x14ac:dyDescent="0.2">
      <c r="A463" s="184"/>
      <c r="B463" s="350">
        <v>32</v>
      </c>
      <c r="C463" s="12" t="s">
        <v>43</v>
      </c>
      <c r="D463" s="360">
        <v>300621832</v>
      </c>
      <c r="E463" s="198" t="s">
        <v>188</v>
      </c>
      <c r="F463" s="198" t="s">
        <v>188</v>
      </c>
      <c r="G463" s="288">
        <v>0</v>
      </c>
      <c r="H463" s="299">
        <v>0</v>
      </c>
      <c r="I463" s="299">
        <v>0</v>
      </c>
      <c r="J463" s="659">
        <v>147</v>
      </c>
      <c r="K463" s="365">
        <f t="shared" si="40"/>
        <v>147</v>
      </c>
      <c r="L463" s="525"/>
    </row>
    <row r="464" spans="1:14" ht="15.75" customHeight="1" x14ac:dyDescent="0.2">
      <c r="A464" s="184"/>
      <c r="B464" s="350">
        <v>33</v>
      </c>
      <c r="C464" s="17" t="s">
        <v>63</v>
      </c>
      <c r="D464" s="13">
        <v>300558905</v>
      </c>
      <c r="E464" s="198" t="s">
        <v>188</v>
      </c>
      <c r="F464" s="198" t="s">
        <v>188</v>
      </c>
      <c r="G464" s="20">
        <v>0</v>
      </c>
      <c r="H464" s="10">
        <v>1109.6500000000001</v>
      </c>
      <c r="I464" s="10">
        <v>0</v>
      </c>
      <c r="J464" s="196">
        <v>0</v>
      </c>
      <c r="K464" s="196">
        <f t="shared" si="40"/>
        <v>1109.6500000000001</v>
      </c>
      <c r="L464" s="525"/>
    </row>
    <row r="465" spans="1:25" s="19" customFormat="1" ht="15.75" customHeight="1" x14ac:dyDescent="0.2">
      <c r="A465" s="305"/>
      <c r="B465" s="350">
        <v>34</v>
      </c>
      <c r="C465" s="306" t="s">
        <v>98</v>
      </c>
      <c r="D465" s="24">
        <v>302846272</v>
      </c>
      <c r="E465" s="198" t="s">
        <v>188</v>
      </c>
      <c r="F465" s="198" t="s">
        <v>188</v>
      </c>
      <c r="G465" s="20">
        <v>0</v>
      </c>
      <c r="H465" s="10">
        <v>504</v>
      </c>
      <c r="I465" s="10">
        <v>0</v>
      </c>
      <c r="J465" s="196">
        <v>0</v>
      </c>
      <c r="K465" s="196">
        <f t="shared" si="40"/>
        <v>504</v>
      </c>
      <c r="L465" s="525"/>
    </row>
    <row r="466" spans="1:25" ht="15.75" customHeight="1" x14ac:dyDescent="0.2">
      <c r="A466" s="305"/>
      <c r="B466" s="350">
        <v>35</v>
      </c>
      <c r="C466" s="307" t="s">
        <v>61</v>
      </c>
      <c r="D466" s="13">
        <v>154327017</v>
      </c>
      <c r="E466" s="198" t="s">
        <v>188</v>
      </c>
      <c r="F466" s="198" t="s">
        <v>188</v>
      </c>
      <c r="G466" s="20">
        <v>0</v>
      </c>
      <c r="H466" s="10">
        <v>1430</v>
      </c>
      <c r="I466" s="10">
        <v>0</v>
      </c>
      <c r="J466" s="196">
        <v>0</v>
      </c>
      <c r="K466" s="196">
        <f t="shared" si="40"/>
        <v>1430</v>
      </c>
      <c r="L466" s="525"/>
    </row>
    <row r="467" spans="1:25" ht="15.75" customHeight="1" x14ac:dyDescent="0.2">
      <c r="A467" s="305"/>
      <c r="B467" s="350">
        <v>36</v>
      </c>
      <c r="C467" s="308" t="s">
        <v>35</v>
      </c>
      <c r="D467" s="301">
        <v>301734092</v>
      </c>
      <c r="E467" s="302" t="s">
        <v>188</v>
      </c>
      <c r="F467" s="302" t="s">
        <v>188</v>
      </c>
      <c r="G467" s="20">
        <v>0</v>
      </c>
      <c r="H467" s="10">
        <v>0</v>
      </c>
      <c r="I467" s="10">
        <v>913</v>
      </c>
      <c r="J467" s="196">
        <v>0</v>
      </c>
      <c r="K467" s="196">
        <f t="shared" si="40"/>
        <v>913</v>
      </c>
      <c r="L467" s="525"/>
    </row>
    <row r="468" spans="1:25" ht="15.75" customHeight="1" x14ac:dyDescent="0.2">
      <c r="A468" s="305"/>
      <c r="B468" s="350">
        <v>37</v>
      </c>
      <c r="C468" s="307" t="s">
        <v>85</v>
      </c>
      <c r="D468" s="303">
        <v>301911703</v>
      </c>
      <c r="E468" s="198" t="s">
        <v>188</v>
      </c>
      <c r="F468" s="198" t="s">
        <v>188</v>
      </c>
      <c r="G468" s="20">
        <v>667</v>
      </c>
      <c r="H468" s="10">
        <v>0</v>
      </c>
      <c r="I468" s="10">
        <v>0</v>
      </c>
      <c r="J468" s="196">
        <v>1108</v>
      </c>
      <c r="K468" s="196">
        <f t="shared" si="40"/>
        <v>1775</v>
      </c>
      <c r="L468" s="525"/>
    </row>
    <row r="469" spans="1:25" s="19" customFormat="1" ht="15.75" customHeight="1" x14ac:dyDescent="0.2">
      <c r="A469" s="305"/>
      <c r="B469" s="350">
        <v>38</v>
      </c>
      <c r="C469" s="307" t="s">
        <v>153</v>
      </c>
      <c r="D469" s="360">
        <v>302614555</v>
      </c>
      <c r="E469" s="198" t="s">
        <v>188</v>
      </c>
      <c r="F469" s="198" t="s">
        <v>188</v>
      </c>
      <c r="G469" s="20">
        <v>919</v>
      </c>
      <c r="H469" s="10">
        <v>0</v>
      </c>
      <c r="I469" s="10">
        <v>0</v>
      </c>
      <c r="J469" s="196">
        <v>0</v>
      </c>
      <c r="K469" s="196">
        <f t="shared" si="40"/>
        <v>919</v>
      </c>
      <c r="L469" s="525"/>
    </row>
    <row r="470" spans="1:25" s="19" customFormat="1" ht="15.75" customHeight="1" x14ac:dyDescent="0.2">
      <c r="A470" s="305"/>
      <c r="B470" s="350">
        <v>39</v>
      </c>
      <c r="C470" s="307" t="s">
        <v>332</v>
      </c>
      <c r="D470" s="303">
        <v>300034500</v>
      </c>
      <c r="E470" s="198" t="s">
        <v>188</v>
      </c>
      <c r="F470" s="198" t="s">
        <v>188</v>
      </c>
      <c r="G470" s="20">
        <v>470.74</v>
      </c>
      <c r="H470" s="10">
        <v>0</v>
      </c>
      <c r="I470" s="10">
        <v>0</v>
      </c>
      <c r="J470" s="196">
        <v>937</v>
      </c>
      <c r="K470" s="196">
        <f t="shared" si="40"/>
        <v>1407.74</v>
      </c>
      <c r="L470" s="525"/>
    </row>
    <row r="471" spans="1:25" s="19" customFormat="1" ht="15.75" customHeight="1" x14ac:dyDescent="0.2">
      <c r="A471" s="305"/>
      <c r="B471" s="350">
        <v>40</v>
      </c>
      <c r="C471" s="307" t="s">
        <v>356</v>
      </c>
      <c r="D471" s="350">
        <v>305450520</v>
      </c>
      <c r="E471" s="198" t="s">
        <v>188</v>
      </c>
      <c r="F471" s="198" t="s">
        <v>188</v>
      </c>
      <c r="G471" s="20">
        <v>0</v>
      </c>
      <c r="H471" s="10">
        <v>0</v>
      </c>
      <c r="I471" s="10">
        <v>0</v>
      </c>
      <c r="J471" s="196">
        <v>600</v>
      </c>
      <c r="K471" s="196">
        <f t="shared" si="40"/>
        <v>600</v>
      </c>
      <c r="L471" s="525"/>
    </row>
    <row r="472" spans="1:25" ht="15.75" customHeight="1" x14ac:dyDescent="0.2">
      <c r="A472" s="305"/>
      <c r="B472" s="350">
        <v>41</v>
      </c>
      <c r="C472" s="362" t="s">
        <v>83</v>
      </c>
      <c r="D472" s="15">
        <v>154285881</v>
      </c>
      <c r="E472" s="198" t="s">
        <v>188</v>
      </c>
      <c r="F472" s="198" t="s">
        <v>188</v>
      </c>
      <c r="G472" s="356">
        <v>300</v>
      </c>
      <c r="H472" s="357">
        <v>450</v>
      </c>
      <c r="I472" s="357">
        <v>0</v>
      </c>
      <c r="J472" s="358">
        <v>0</v>
      </c>
      <c r="K472" s="358">
        <f t="shared" si="40"/>
        <v>750</v>
      </c>
      <c r="L472" s="525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19"/>
    </row>
    <row r="473" spans="1:25" s="19" customFormat="1" ht="15.75" customHeight="1" x14ac:dyDescent="0.2">
      <c r="A473" s="305"/>
      <c r="B473" s="364">
        <v>42</v>
      </c>
      <c r="C473" s="307" t="s">
        <v>358</v>
      </c>
      <c r="D473" s="463">
        <v>191257621</v>
      </c>
      <c r="E473" s="198" t="s">
        <v>188</v>
      </c>
      <c r="F473" s="198" t="s">
        <v>188</v>
      </c>
      <c r="G473" s="20">
        <v>0</v>
      </c>
      <c r="H473" s="10">
        <v>0</v>
      </c>
      <c r="I473" s="10">
        <v>0</v>
      </c>
      <c r="J473" s="150">
        <v>826</v>
      </c>
      <c r="K473" s="196">
        <f t="shared" si="40"/>
        <v>826</v>
      </c>
      <c r="L473" s="526"/>
    </row>
    <row r="474" spans="1:25" ht="15.75" customHeight="1" x14ac:dyDescent="0.25">
      <c r="A474" s="660"/>
      <c r="B474" s="348"/>
      <c r="C474" s="157" t="s">
        <v>226</v>
      </c>
      <c r="D474" s="168"/>
      <c r="E474" s="76">
        <f>SUM(E432:E472)</f>
        <v>0</v>
      </c>
      <c r="F474" s="76">
        <f>SUM(F432:F472)</f>
        <v>0</v>
      </c>
      <c r="G474" s="76">
        <f>SUM(G432:G473)</f>
        <v>21453.000000000004</v>
      </c>
      <c r="H474" s="76">
        <f>SUM(H432:H473)</f>
        <v>17496.650000000001</v>
      </c>
      <c r="I474" s="76">
        <v>17323</v>
      </c>
      <c r="J474" s="76">
        <f>SUM(J432:J473)</f>
        <v>16941</v>
      </c>
      <c r="K474" s="363">
        <f>SUM(K432:K473)</f>
        <v>73262.650000000009</v>
      </c>
      <c r="L474" s="661"/>
      <c r="N474" s="19"/>
      <c r="O474" s="19"/>
      <c r="P474" s="19"/>
      <c r="Q474" s="19"/>
      <c r="R474" s="19"/>
      <c r="S474" s="19"/>
      <c r="T474" s="19"/>
      <c r="U474" s="19"/>
      <c r="V474" s="19"/>
      <c r="W474" s="19"/>
      <c r="X474" s="19"/>
      <c r="Y474" s="19"/>
    </row>
    <row r="475" spans="1:25" ht="47.45" customHeight="1" x14ac:dyDescent="0.2">
      <c r="A475" s="608" t="s">
        <v>283</v>
      </c>
      <c r="B475" s="309" t="s">
        <v>11</v>
      </c>
      <c r="C475" s="251" t="s">
        <v>21</v>
      </c>
      <c r="D475" s="252" t="s">
        <v>12</v>
      </c>
      <c r="E475" s="310" t="s">
        <v>3</v>
      </c>
      <c r="F475" s="310" t="s">
        <v>4</v>
      </c>
      <c r="G475" s="310" t="s">
        <v>5</v>
      </c>
      <c r="H475" s="310" t="s">
        <v>187</v>
      </c>
      <c r="I475" s="310" t="s">
        <v>189</v>
      </c>
      <c r="J475" s="310" t="s">
        <v>190</v>
      </c>
      <c r="K475" s="311" t="s">
        <v>110</v>
      </c>
      <c r="L475" s="428" t="s">
        <v>13</v>
      </c>
      <c r="N475" s="19"/>
      <c r="O475" s="19"/>
      <c r="P475" s="19"/>
      <c r="Q475" s="19"/>
      <c r="R475" s="19"/>
      <c r="S475" s="19"/>
      <c r="T475" s="19"/>
      <c r="U475" s="19"/>
      <c r="V475" s="19"/>
      <c r="W475" s="19"/>
      <c r="X475" s="19"/>
      <c r="Y475" s="19"/>
    </row>
    <row r="476" spans="1:25" ht="30" customHeight="1" x14ac:dyDescent="0.25">
      <c r="A476" s="662" t="s">
        <v>14</v>
      </c>
      <c r="B476" s="165" t="s">
        <v>361</v>
      </c>
      <c r="C476" s="235" t="s">
        <v>194</v>
      </c>
      <c r="D476" s="199"/>
      <c r="E476" s="200"/>
      <c r="F476" s="200"/>
      <c r="G476" s="200"/>
      <c r="H476" s="200"/>
      <c r="I476" s="200"/>
      <c r="J476" s="200"/>
      <c r="K476" s="200"/>
      <c r="L476" s="420" t="s">
        <v>417</v>
      </c>
      <c r="N476" s="19"/>
      <c r="O476" s="19"/>
      <c r="P476" s="19"/>
      <c r="Q476" s="19"/>
      <c r="R476" s="19"/>
      <c r="S476" s="19"/>
      <c r="T476" s="19"/>
      <c r="U476" s="19"/>
      <c r="V476" s="19"/>
      <c r="W476" s="19"/>
      <c r="X476" s="19"/>
      <c r="Y476" s="19"/>
    </row>
    <row r="477" spans="1:25" s="304" customFormat="1" ht="15.75" customHeight="1" x14ac:dyDescent="0.2">
      <c r="A477" s="581" t="s">
        <v>231</v>
      </c>
      <c r="B477" s="117">
        <v>1</v>
      </c>
      <c r="C477" s="161" t="s">
        <v>207</v>
      </c>
      <c r="D477" s="117">
        <v>248161410</v>
      </c>
      <c r="E477" s="118">
        <v>6516</v>
      </c>
      <c r="F477" s="118">
        <v>6509</v>
      </c>
      <c r="G477" s="118">
        <v>4167</v>
      </c>
      <c r="H477" s="118">
        <v>4167</v>
      </c>
      <c r="I477" s="118">
        <v>4792</v>
      </c>
      <c r="J477" s="118">
        <v>4310</v>
      </c>
      <c r="K477" s="119">
        <f>E477+F477+G477+H477+I477+J477</f>
        <v>30461</v>
      </c>
      <c r="L477" s="557"/>
      <c r="N477" s="19"/>
      <c r="O477" s="19"/>
      <c r="P477" s="19"/>
      <c r="Q477" s="19"/>
      <c r="R477" s="19"/>
      <c r="S477" s="19"/>
      <c r="T477" s="19"/>
      <c r="U477" s="19"/>
      <c r="V477" s="19"/>
      <c r="W477" s="19"/>
      <c r="X477" s="19"/>
      <c r="Y477" s="19"/>
    </row>
    <row r="478" spans="1:25" s="304" customFormat="1" ht="15.75" customHeight="1" x14ac:dyDescent="0.2">
      <c r="A478" s="582"/>
      <c r="B478" s="117">
        <v>2</v>
      </c>
      <c r="C478" s="161" t="s">
        <v>197</v>
      </c>
      <c r="D478" s="117">
        <v>154315762</v>
      </c>
      <c r="E478" s="118">
        <v>25017</v>
      </c>
      <c r="F478" s="118">
        <v>19545</v>
      </c>
      <c r="G478" s="118">
        <v>21779</v>
      </c>
      <c r="H478" s="118">
        <v>22272</v>
      </c>
      <c r="I478" s="118">
        <v>27975</v>
      </c>
      <c r="J478" s="118">
        <v>22500</v>
      </c>
      <c r="K478" s="119">
        <f t="shared" ref="K478:K488" si="41">E478+F478+G478+H478+I478+J478</f>
        <v>139088</v>
      </c>
      <c r="L478" s="557"/>
      <c r="N478" s="19"/>
      <c r="O478" s="19"/>
      <c r="P478" s="19"/>
      <c r="Q478" s="19"/>
      <c r="R478" s="19"/>
      <c r="S478" s="19"/>
      <c r="T478" s="19"/>
      <c r="U478" s="19"/>
      <c r="V478" s="19"/>
      <c r="W478" s="19"/>
      <c r="X478" s="19"/>
      <c r="Y478" s="19"/>
    </row>
    <row r="479" spans="1:25" s="304" customFormat="1" ht="15.75" customHeight="1" x14ac:dyDescent="0.2">
      <c r="A479" s="582"/>
      <c r="B479" s="117">
        <v>3</v>
      </c>
      <c r="C479" s="161" t="s">
        <v>203</v>
      </c>
      <c r="D479" s="117">
        <v>190679146</v>
      </c>
      <c r="E479" s="118">
        <v>3519</v>
      </c>
      <c r="F479" s="118">
        <v>5273</v>
      </c>
      <c r="G479" s="118">
        <v>4167</v>
      </c>
      <c r="H479" s="118">
        <v>3333</v>
      </c>
      <c r="I479" s="119">
        <v>0</v>
      </c>
      <c r="J479" s="119">
        <v>0</v>
      </c>
      <c r="K479" s="119">
        <f t="shared" si="41"/>
        <v>16292</v>
      </c>
      <c r="L479" s="557"/>
      <c r="N479" s="19"/>
      <c r="O479" s="19"/>
      <c r="P479" s="19"/>
      <c r="Q479" s="19"/>
      <c r="R479" s="19"/>
      <c r="S479" s="19"/>
      <c r="T479" s="19"/>
      <c r="U479" s="19"/>
      <c r="V479" s="19"/>
      <c r="W479" s="19"/>
      <c r="X479" s="19"/>
      <c r="Y479" s="19"/>
    </row>
    <row r="480" spans="1:25" s="304" customFormat="1" ht="15.75" customHeight="1" x14ac:dyDescent="0.2">
      <c r="A480" s="582"/>
      <c r="B480" s="117">
        <v>4</v>
      </c>
      <c r="C480" s="161" t="s">
        <v>410</v>
      </c>
      <c r="D480" s="117">
        <v>301790792</v>
      </c>
      <c r="E480" s="118">
        <v>2033</v>
      </c>
      <c r="F480" s="118">
        <v>1455</v>
      </c>
      <c r="G480" s="118">
        <v>1333</v>
      </c>
      <c r="H480" s="118">
        <v>1500</v>
      </c>
      <c r="I480" s="119">
        <v>2250</v>
      </c>
      <c r="J480" s="119">
        <v>2958.33</v>
      </c>
      <c r="K480" s="119">
        <f t="shared" si="41"/>
        <v>11529.33</v>
      </c>
      <c r="L480" s="557"/>
      <c r="N480" s="19"/>
      <c r="O480" s="19"/>
      <c r="P480" s="19"/>
      <c r="Q480" s="19"/>
      <c r="R480" s="19"/>
      <c r="S480" s="19"/>
      <c r="T480" s="19"/>
      <c r="U480" s="19"/>
      <c r="V480" s="19"/>
      <c r="W480" s="19"/>
      <c r="X480" s="19"/>
      <c r="Y480" s="19"/>
    </row>
    <row r="481" spans="1:25" s="304" customFormat="1" ht="15.75" customHeight="1" x14ac:dyDescent="0.2">
      <c r="A481" s="582"/>
      <c r="B481" s="117">
        <v>5</v>
      </c>
      <c r="C481" s="161" t="s">
        <v>211</v>
      </c>
      <c r="D481" s="117">
        <v>148382977</v>
      </c>
      <c r="E481" s="118">
        <v>1564</v>
      </c>
      <c r="F481" s="118">
        <v>0</v>
      </c>
      <c r="G481" s="118">
        <v>0</v>
      </c>
      <c r="H481" s="118">
        <v>0</v>
      </c>
      <c r="I481" s="119">
        <v>0</v>
      </c>
      <c r="J481" s="119">
        <v>0</v>
      </c>
      <c r="K481" s="119">
        <f t="shared" si="41"/>
        <v>1564</v>
      </c>
      <c r="L481" s="557"/>
      <c r="N481" s="19"/>
      <c r="O481" s="19"/>
      <c r="P481" s="19"/>
      <c r="Q481" s="19"/>
      <c r="R481" s="19"/>
      <c r="S481" s="19"/>
      <c r="T481" s="19"/>
      <c r="U481" s="19"/>
      <c r="V481" s="19"/>
      <c r="W481" s="19"/>
      <c r="X481" s="19"/>
      <c r="Y481" s="19"/>
    </row>
    <row r="482" spans="1:25" s="304" customFormat="1" ht="16.899999999999999" customHeight="1" x14ac:dyDescent="0.2">
      <c r="A482" s="583"/>
      <c r="B482" s="117">
        <v>6</v>
      </c>
      <c r="C482" s="161" t="s">
        <v>208</v>
      </c>
      <c r="D482" s="117">
        <v>254273570</v>
      </c>
      <c r="E482" s="118">
        <v>5213</v>
      </c>
      <c r="F482" s="118">
        <v>7397</v>
      </c>
      <c r="G482" s="118">
        <v>4583</v>
      </c>
      <c r="H482" s="118">
        <v>4583</v>
      </c>
      <c r="I482" s="118">
        <v>3888</v>
      </c>
      <c r="J482" s="118">
        <v>9166.67</v>
      </c>
      <c r="K482" s="119">
        <f t="shared" si="41"/>
        <v>34830.67</v>
      </c>
      <c r="L482" s="557"/>
      <c r="N482" s="19"/>
      <c r="O482" s="19"/>
      <c r="P482" s="19"/>
      <c r="Q482" s="19"/>
      <c r="R482" s="19"/>
      <c r="S482" s="19"/>
      <c r="T482" s="19"/>
      <c r="U482" s="19"/>
      <c r="V482" s="19"/>
      <c r="W482" s="19"/>
      <c r="X482" s="19"/>
      <c r="Y482" s="19"/>
    </row>
    <row r="483" spans="1:25" s="304" customFormat="1" ht="17.45" customHeight="1" x14ac:dyDescent="0.2">
      <c r="A483" s="584" t="s">
        <v>232</v>
      </c>
      <c r="B483" s="117">
        <v>7</v>
      </c>
      <c r="C483" s="161" t="s">
        <v>207</v>
      </c>
      <c r="D483" s="117">
        <v>248161410</v>
      </c>
      <c r="E483" s="118">
        <v>724</v>
      </c>
      <c r="F483" s="118">
        <v>651</v>
      </c>
      <c r="G483" s="118">
        <v>833</v>
      </c>
      <c r="H483" s="118">
        <v>833</v>
      </c>
      <c r="I483" s="118">
        <v>958</v>
      </c>
      <c r="J483" s="118">
        <v>862</v>
      </c>
      <c r="K483" s="119">
        <f t="shared" si="41"/>
        <v>4861</v>
      </c>
      <c r="L483" s="557"/>
      <c r="N483" s="19"/>
      <c r="O483" s="19"/>
      <c r="P483" s="19"/>
      <c r="Q483" s="19"/>
      <c r="R483" s="19"/>
      <c r="S483" s="19"/>
      <c r="T483" s="19"/>
      <c r="U483" s="19"/>
      <c r="V483" s="19"/>
      <c r="W483" s="19"/>
      <c r="X483" s="19"/>
      <c r="Y483" s="19"/>
    </row>
    <row r="484" spans="1:25" s="304" customFormat="1" ht="17.45" customHeight="1" x14ac:dyDescent="0.2">
      <c r="A484" s="585"/>
      <c r="B484" s="117">
        <v>8</v>
      </c>
      <c r="C484" s="161" t="s">
        <v>197</v>
      </c>
      <c r="D484" s="117">
        <v>154315762</v>
      </c>
      <c r="E484" s="118">
        <v>2294</v>
      </c>
      <c r="F484" s="118">
        <v>1955</v>
      </c>
      <c r="G484" s="118">
        <v>4356</v>
      </c>
      <c r="H484" s="118">
        <v>4454</v>
      </c>
      <c r="I484" s="118">
        <v>5595</v>
      </c>
      <c r="J484" s="118">
        <v>4500</v>
      </c>
      <c r="K484" s="119">
        <f t="shared" si="41"/>
        <v>23154</v>
      </c>
      <c r="L484" s="557"/>
      <c r="N484" s="19"/>
      <c r="O484" s="19"/>
      <c r="P484" s="19"/>
      <c r="Q484" s="19"/>
      <c r="R484" s="19"/>
      <c r="S484" s="19"/>
      <c r="T484" s="19"/>
      <c r="U484" s="19"/>
      <c r="V484" s="19"/>
      <c r="W484" s="19"/>
      <c r="X484" s="19"/>
      <c r="Y484" s="19"/>
    </row>
    <row r="485" spans="1:25" s="304" customFormat="1" ht="17.45" customHeight="1" x14ac:dyDescent="0.2">
      <c r="A485" s="585"/>
      <c r="B485" s="117">
        <v>9</v>
      </c>
      <c r="C485" s="161" t="s">
        <v>203</v>
      </c>
      <c r="D485" s="117">
        <v>190679146</v>
      </c>
      <c r="E485" s="118">
        <v>391</v>
      </c>
      <c r="F485" s="118">
        <v>527</v>
      </c>
      <c r="G485" s="118">
        <v>833</v>
      </c>
      <c r="H485" s="118">
        <v>667</v>
      </c>
      <c r="I485" s="119">
        <v>0</v>
      </c>
      <c r="J485" s="119">
        <v>0</v>
      </c>
      <c r="K485" s="119">
        <f t="shared" si="41"/>
        <v>2418</v>
      </c>
      <c r="L485" s="557"/>
      <c r="N485" s="19"/>
      <c r="O485" s="19"/>
      <c r="P485" s="19"/>
      <c r="Q485" s="19"/>
      <c r="R485" s="19"/>
      <c r="S485" s="19"/>
      <c r="T485" s="19"/>
      <c r="U485" s="19"/>
      <c r="V485" s="19"/>
      <c r="W485" s="19"/>
      <c r="X485" s="19"/>
      <c r="Y485" s="19"/>
    </row>
    <row r="486" spans="1:25" s="304" customFormat="1" ht="17.45" customHeight="1" x14ac:dyDescent="0.2">
      <c r="A486" s="585"/>
      <c r="B486" s="117">
        <v>10</v>
      </c>
      <c r="C486" s="161" t="s">
        <v>410</v>
      </c>
      <c r="D486" s="117">
        <v>301790792</v>
      </c>
      <c r="E486" s="118">
        <v>226</v>
      </c>
      <c r="F486" s="118">
        <v>145</v>
      </c>
      <c r="G486" s="118">
        <v>267</v>
      </c>
      <c r="H486" s="118">
        <v>300</v>
      </c>
      <c r="I486" s="119">
        <v>450</v>
      </c>
      <c r="J486" s="119">
        <v>591.66999999999996</v>
      </c>
      <c r="K486" s="119">
        <f t="shared" si="41"/>
        <v>1979.67</v>
      </c>
      <c r="L486" s="557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19"/>
    </row>
    <row r="487" spans="1:25" s="304" customFormat="1" ht="17.45" customHeight="1" x14ac:dyDescent="0.2">
      <c r="A487" s="585"/>
      <c r="B487" s="117">
        <v>11</v>
      </c>
      <c r="C487" s="161" t="s">
        <v>211</v>
      </c>
      <c r="D487" s="117">
        <v>148382977</v>
      </c>
      <c r="E487" s="118">
        <v>174</v>
      </c>
      <c r="F487" s="118">
        <v>0</v>
      </c>
      <c r="G487" s="118">
        <v>0</v>
      </c>
      <c r="H487" s="118">
        <v>0</v>
      </c>
      <c r="I487" s="119">
        <v>0</v>
      </c>
      <c r="J487" s="119">
        <v>0</v>
      </c>
      <c r="K487" s="119">
        <f t="shared" si="41"/>
        <v>174</v>
      </c>
      <c r="L487" s="557"/>
      <c r="N487" s="19"/>
      <c r="O487" s="19"/>
      <c r="P487" s="19"/>
      <c r="Q487" s="19"/>
      <c r="R487" s="19"/>
      <c r="S487" s="19"/>
      <c r="T487" s="19"/>
      <c r="U487" s="19"/>
      <c r="V487" s="19"/>
      <c r="W487" s="19"/>
      <c r="X487" s="19"/>
      <c r="Y487" s="19"/>
    </row>
    <row r="488" spans="1:25" s="304" customFormat="1" ht="15.75" customHeight="1" x14ac:dyDescent="0.2">
      <c r="A488" s="586"/>
      <c r="B488" s="117">
        <v>12</v>
      </c>
      <c r="C488" s="161" t="s">
        <v>208</v>
      </c>
      <c r="D488" s="117">
        <v>254273570</v>
      </c>
      <c r="E488" s="216">
        <v>579</v>
      </c>
      <c r="F488" s="228">
        <v>740</v>
      </c>
      <c r="G488" s="228">
        <v>917</v>
      </c>
      <c r="H488" s="228">
        <v>917</v>
      </c>
      <c r="I488" s="228">
        <v>778</v>
      </c>
      <c r="J488" s="228">
        <v>1833.33</v>
      </c>
      <c r="K488" s="119">
        <f t="shared" si="41"/>
        <v>5764.33</v>
      </c>
      <c r="L488" s="557"/>
      <c r="N488" s="19"/>
      <c r="O488" s="19"/>
      <c r="P488" s="19"/>
      <c r="Q488" s="19"/>
      <c r="R488" s="19"/>
      <c r="S488" s="19"/>
      <c r="T488" s="19"/>
      <c r="U488" s="19"/>
      <c r="V488" s="19"/>
      <c r="W488" s="19"/>
      <c r="X488" s="19"/>
      <c r="Y488" s="19"/>
    </row>
    <row r="489" spans="1:25" s="19" customFormat="1" ht="13.9" customHeight="1" x14ac:dyDescent="0.25">
      <c r="A489" s="346"/>
      <c r="B489" s="152"/>
      <c r="C489" s="157" t="s">
        <v>226</v>
      </c>
      <c r="D489" s="152"/>
      <c r="E489" s="171">
        <f>E477+E478+E479+E480+E481+E482+E483+E484+E485+E486+E487+E488</f>
        <v>48250</v>
      </c>
      <c r="F489" s="171">
        <f t="shared" ref="F489:J489" si="42">F477+F478+F479+F480+F481+F482+F483+F484+F485+F486+F487+F488</f>
        <v>44197</v>
      </c>
      <c r="G489" s="171">
        <f t="shared" si="42"/>
        <v>43235</v>
      </c>
      <c r="H489" s="171">
        <f t="shared" si="42"/>
        <v>43026</v>
      </c>
      <c r="I489" s="171">
        <f t="shared" si="42"/>
        <v>46686</v>
      </c>
      <c r="J489" s="171">
        <f t="shared" si="42"/>
        <v>46722</v>
      </c>
      <c r="K489" s="171">
        <f>+SUM(K477:K488)</f>
        <v>272116</v>
      </c>
      <c r="L489" s="635"/>
    </row>
    <row r="490" spans="1:25" ht="30.6" customHeight="1" x14ac:dyDescent="0.25">
      <c r="A490" s="662" t="s">
        <v>14</v>
      </c>
      <c r="B490" s="165" t="s">
        <v>393</v>
      </c>
      <c r="C490" s="296" t="s">
        <v>166</v>
      </c>
      <c r="D490" s="199"/>
      <c r="E490" s="300"/>
      <c r="F490" s="300"/>
      <c r="G490" s="300"/>
      <c r="H490" s="300"/>
      <c r="I490" s="300"/>
      <c r="J490" s="300"/>
      <c r="K490" s="200"/>
      <c r="L490" s="420" t="s">
        <v>413</v>
      </c>
      <c r="N490" s="19"/>
      <c r="O490" s="19"/>
      <c r="P490" s="19"/>
      <c r="Q490" s="19"/>
      <c r="R490" s="19"/>
      <c r="S490" s="19"/>
      <c r="T490" s="19"/>
      <c r="U490" s="19"/>
      <c r="V490" s="19"/>
      <c r="W490" s="19"/>
      <c r="X490" s="19"/>
      <c r="Y490" s="19"/>
    </row>
    <row r="491" spans="1:25" ht="32.450000000000003" customHeight="1" x14ac:dyDescent="0.2">
      <c r="A491" s="116" t="s">
        <v>231</v>
      </c>
      <c r="B491" s="117">
        <v>1</v>
      </c>
      <c r="C491" s="161" t="s">
        <v>197</v>
      </c>
      <c r="D491" s="117">
        <v>154315762</v>
      </c>
      <c r="E491" s="299">
        <v>0</v>
      </c>
      <c r="F491" s="298">
        <v>3310</v>
      </c>
      <c r="G491" s="103">
        <v>2853</v>
      </c>
      <c r="H491" s="103">
        <v>3148</v>
      </c>
      <c r="I491" s="103">
        <v>3009</v>
      </c>
      <c r="J491" s="103">
        <v>2957</v>
      </c>
      <c r="K491" s="119">
        <f>F491+G491+I491+H491+J491</f>
        <v>15277</v>
      </c>
      <c r="L491" s="425"/>
    </row>
    <row r="492" spans="1:25" ht="15.75" customHeight="1" x14ac:dyDescent="0.25">
      <c r="A492" s="346"/>
      <c r="B492" s="152"/>
      <c r="C492" s="157" t="s">
        <v>226</v>
      </c>
      <c r="D492" s="152"/>
      <c r="E492" s="171">
        <f>SUM(E491)</f>
        <v>0</v>
      </c>
      <c r="F492" s="171">
        <f>SUM(F491)</f>
        <v>3310</v>
      </c>
      <c r="G492" s="171">
        <f t="shared" ref="G492:J492" si="43">SUM(G491)</f>
        <v>2853</v>
      </c>
      <c r="H492" s="171">
        <f t="shared" si="43"/>
        <v>3148</v>
      </c>
      <c r="I492" s="171">
        <f t="shared" si="43"/>
        <v>3009</v>
      </c>
      <c r="J492" s="171">
        <f t="shared" si="43"/>
        <v>2957</v>
      </c>
      <c r="K492" s="171">
        <f>SUM(K491)</f>
        <v>15277</v>
      </c>
      <c r="L492" s="635"/>
    </row>
    <row r="493" spans="1:25" ht="31.5" customHeight="1" x14ac:dyDescent="0.25">
      <c r="A493" s="663" t="s">
        <v>14</v>
      </c>
      <c r="B493" s="449" t="s">
        <v>423</v>
      </c>
      <c r="C493" s="343" t="s">
        <v>352</v>
      </c>
      <c r="D493" s="344"/>
      <c r="E493" s="345"/>
      <c r="F493" s="345"/>
      <c r="G493" s="345"/>
      <c r="H493" s="345"/>
      <c r="I493" s="345"/>
      <c r="J493" s="345"/>
      <c r="K493" s="345"/>
      <c r="L493" s="429" t="s">
        <v>413</v>
      </c>
    </row>
    <row r="494" spans="1:25" ht="15.75" customHeight="1" x14ac:dyDescent="0.2">
      <c r="A494" s="587" t="s">
        <v>344</v>
      </c>
      <c r="B494" s="117">
        <v>1</v>
      </c>
      <c r="C494" s="331" t="s">
        <v>345</v>
      </c>
      <c r="D494" s="156">
        <v>305503948</v>
      </c>
      <c r="E494" s="118">
        <v>0</v>
      </c>
      <c r="F494" s="118">
        <v>0</v>
      </c>
      <c r="G494" s="118">
        <v>0</v>
      </c>
      <c r="H494" s="118">
        <v>0</v>
      </c>
      <c r="I494" s="118">
        <v>0</v>
      </c>
      <c r="J494" s="118">
        <v>3400</v>
      </c>
      <c r="K494" s="347">
        <f>J494</f>
        <v>3400</v>
      </c>
      <c r="L494" s="535"/>
    </row>
    <row r="495" spans="1:25" ht="24" customHeight="1" x14ac:dyDescent="0.2">
      <c r="A495" s="588"/>
      <c r="B495" s="117">
        <v>2</v>
      </c>
      <c r="C495" s="67" t="s">
        <v>127</v>
      </c>
      <c r="D495" s="664">
        <v>300040745</v>
      </c>
      <c r="E495" s="118">
        <v>0</v>
      </c>
      <c r="F495" s="118">
        <v>0</v>
      </c>
      <c r="G495" s="118">
        <v>0</v>
      </c>
      <c r="H495" s="118">
        <v>0</v>
      </c>
      <c r="I495" s="118">
        <v>0</v>
      </c>
      <c r="J495" s="118">
        <v>5600</v>
      </c>
      <c r="K495" s="347">
        <f t="shared" ref="K495:K502" si="44">J495</f>
        <v>5600</v>
      </c>
      <c r="L495" s="536"/>
    </row>
    <row r="496" spans="1:25" ht="15.75" customHeight="1" x14ac:dyDescent="0.2">
      <c r="A496" s="554"/>
      <c r="B496" s="117">
        <v>3</v>
      </c>
      <c r="C496" s="116" t="s">
        <v>107</v>
      </c>
      <c r="D496" s="117">
        <v>190046685</v>
      </c>
      <c r="E496" s="118">
        <v>0</v>
      </c>
      <c r="F496" s="118">
        <v>0</v>
      </c>
      <c r="G496" s="118">
        <v>0</v>
      </c>
      <c r="H496" s="118">
        <v>0</v>
      </c>
      <c r="I496" s="118">
        <v>0</v>
      </c>
      <c r="J496" s="118">
        <v>3300</v>
      </c>
      <c r="K496" s="347">
        <f t="shared" si="44"/>
        <v>3300</v>
      </c>
      <c r="L496" s="536"/>
    </row>
    <row r="497" spans="1:12" ht="15.75" customHeight="1" x14ac:dyDescent="0.2">
      <c r="A497" s="555"/>
      <c r="B497" s="117">
        <v>4</v>
      </c>
      <c r="C497" s="116" t="s">
        <v>310</v>
      </c>
      <c r="D497" s="156">
        <v>190048540</v>
      </c>
      <c r="E497" s="118">
        <v>0</v>
      </c>
      <c r="F497" s="118">
        <v>0</v>
      </c>
      <c r="G497" s="118">
        <v>0</v>
      </c>
      <c r="H497" s="118">
        <v>0</v>
      </c>
      <c r="I497" s="118">
        <v>0</v>
      </c>
      <c r="J497" s="118">
        <v>3100</v>
      </c>
      <c r="K497" s="347">
        <f t="shared" si="44"/>
        <v>3100</v>
      </c>
      <c r="L497" s="536"/>
    </row>
    <row r="498" spans="1:12" ht="15.75" customHeight="1" x14ac:dyDescent="0.2">
      <c r="A498" s="555"/>
      <c r="B498" s="117">
        <v>5</v>
      </c>
      <c r="C498" s="340" t="s">
        <v>75</v>
      </c>
      <c r="D498" s="156">
        <v>301818213</v>
      </c>
      <c r="E498" s="118">
        <v>0</v>
      </c>
      <c r="F498" s="118">
        <v>0</v>
      </c>
      <c r="G498" s="118">
        <v>0</v>
      </c>
      <c r="H498" s="118">
        <v>0</v>
      </c>
      <c r="I498" s="118">
        <v>0</v>
      </c>
      <c r="J498" s="118">
        <v>3300</v>
      </c>
      <c r="K498" s="347">
        <f t="shared" si="44"/>
        <v>3300</v>
      </c>
      <c r="L498" s="536"/>
    </row>
    <row r="499" spans="1:12" ht="15.75" customHeight="1" x14ac:dyDescent="0.2">
      <c r="A499" s="555"/>
      <c r="B499" s="117">
        <v>6</v>
      </c>
      <c r="C499" s="67" t="s">
        <v>174</v>
      </c>
      <c r="D499" s="341">
        <v>154322760</v>
      </c>
      <c r="E499" s="118">
        <v>0</v>
      </c>
      <c r="F499" s="118">
        <v>0</v>
      </c>
      <c r="G499" s="118">
        <v>0</v>
      </c>
      <c r="H499" s="118">
        <v>0</v>
      </c>
      <c r="I499" s="118">
        <v>0</v>
      </c>
      <c r="J499" s="118">
        <v>1700</v>
      </c>
      <c r="K499" s="347">
        <f t="shared" si="44"/>
        <v>1700</v>
      </c>
      <c r="L499" s="536"/>
    </row>
    <row r="500" spans="1:12" ht="15.75" customHeight="1" x14ac:dyDescent="0.2">
      <c r="A500" s="555"/>
      <c r="B500" s="117">
        <v>7</v>
      </c>
      <c r="C500" s="67" t="s">
        <v>157</v>
      </c>
      <c r="D500" s="342">
        <v>303441490</v>
      </c>
      <c r="E500" s="118">
        <v>0</v>
      </c>
      <c r="F500" s="118">
        <v>0</v>
      </c>
      <c r="G500" s="118">
        <v>0</v>
      </c>
      <c r="H500" s="118">
        <v>0</v>
      </c>
      <c r="I500" s="118">
        <v>0</v>
      </c>
      <c r="J500" s="118">
        <v>1900</v>
      </c>
      <c r="K500" s="347">
        <f t="shared" si="44"/>
        <v>1900</v>
      </c>
      <c r="L500" s="536"/>
    </row>
    <row r="501" spans="1:12" ht="15.75" customHeight="1" x14ac:dyDescent="0.2">
      <c r="A501" s="555"/>
      <c r="B501" s="117">
        <v>8</v>
      </c>
      <c r="C501" s="67" t="s">
        <v>137</v>
      </c>
      <c r="D501" s="342">
        <v>190049838</v>
      </c>
      <c r="E501" s="118">
        <v>0</v>
      </c>
      <c r="F501" s="118">
        <v>0</v>
      </c>
      <c r="G501" s="118">
        <v>0</v>
      </c>
      <c r="H501" s="118">
        <v>0</v>
      </c>
      <c r="I501" s="118">
        <v>0</v>
      </c>
      <c r="J501" s="118">
        <v>9300</v>
      </c>
      <c r="K501" s="347">
        <f t="shared" si="44"/>
        <v>9300</v>
      </c>
      <c r="L501" s="536"/>
    </row>
    <row r="502" spans="1:12" ht="15.75" customHeight="1" x14ac:dyDescent="0.2">
      <c r="A502" s="556"/>
      <c r="B502" s="459">
        <v>9</v>
      </c>
      <c r="C502" s="116" t="s">
        <v>346</v>
      </c>
      <c r="D502" s="664">
        <v>125007651</v>
      </c>
      <c r="E502" s="216">
        <v>0</v>
      </c>
      <c r="F502" s="216">
        <v>0</v>
      </c>
      <c r="G502" s="216">
        <v>0</v>
      </c>
      <c r="H502" s="216">
        <v>0</v>
      </c>
      <c r="I502" s="216">
        <v>0</v>
      </c>
      <c r="J502" s="228">
        <v>1100</v>
      </c>
      <c r="K502" s="347">
        <f t="shared" si="44"/>
        <v>1100</v>
      </c>
      <c r="L502" s="537"/>
    </row>
    <row r="503" spans="1:12" ht="15.75" customHeight="1" x14ac:dyDescent="0.25">
      <c r="A503" s="346"/>
      <c r="B503" s="665"/>
      <c r="C503" s="666" t="s">
        <v>226</v>
      </c>
      <c r="D503" s="665"/>
      <c r="E503" s="667">
        <f>SUM(E502)</f>
        <v>0</v>
      </c>
      <c r="F503" s="667">
        <f>SUM(F502)</f>
        <v>0</v>
      </c>
      <c r="G503" s="667">
        <f t="shared" ref="G503:I503" si="45">SUM(G502)</f>
        <v>0</v>
      </c>
      <c r="H503" s="667">
        <f t="shared" si="45"/>
        <v>0</v>
      </c>
      <c r="I503" s="667">
        <f t="shared" si="45"/>
        <v>0</v>
      </c>
      <c r="J503" s="667">
        <f>SUM(J494:J502)</f>
        <v>32700</v>
      </c>
      <c r="K503" s="667">
        <f>K494+K495+K496+K497+K498+K499+K500+K501+K502</f>
        <v>32700</v>
      </c>
      <c r="L503" s="668"/>
    </row>
    <row r="504" spans="1:12" ht="15.75" customHeight="1" x14ac:dyDescent="0.2">
      <c r="C504" s="7"/>
      <c r="D504" s="7"/>
      <c r="E504" s="7"/>
      <c r="F504" s="7"/>
      <c r="G504" s="7"/>
      <c r="H504" s="7"/>
      <c r="I504" s="7"/>
      <c r="J504" s="7"/>
    </row>
    <row r="505" spans="1:12" ht="15.75" customHeight="1" x14ac:dyDescent="0.2">
      <c r="C505" s="7"/>
      <c r="D505" s="7"/>
      <c r="E505" s="7"/>
      <c r="F505" s="7"/>
      <c r="G505" s="7"/>
      <c r="H505" s="7"/>
      <c r="I505" s="7"/>
      <c r="J505" s="7"/>
    </row>
    <row r="506" spans="1:12" ht="15.75" customHeight="1" x14ac:dyDescent="0.2">
      <c r="C506" s="7"/>
      <c r="D506" s="7"/>
      <c r="E506" s="7"/>
      <c r="F506" s="7"/>
      <c r="G506" s="7"/>
      <c r="H506" s="7"/>
      <c r="I506" s="7"/>
      <c r="J506" s="7"/>
    </row>
    <row r="507" spans="1:12" ht="15.75" customHeight="1" x14ac:dyDescent="0.2">
      <c r="C507" s="7"/>
      <c r="D507" s="7"/>
      <c r="E507" s="7"/>
      <c r="F507" s="7"/>
      <c r="G507" s="7"/>
      <c r="H507" s="7"/>
      <c r="I507" s="7"/>
      <c r="J507" s="7"/>
    </row>
    <row r="508" spans="1:12" ht="15.75" customHeight="1" x14ac:dyDescent="0.2">
      <c r="C508" s="7"/>
      <c r="D508" s="7"/>
      <c r="E508" s="7"/>
      <c r="F508" s="7"/>
      <c r="G508" s="7"/>
      <c r="H508" s="7"/>
      <c r="I508" s="7"/>
      <c r="J508" s="7"/>
    </row>
    <row r="509" spans="1:12" ht="15.75" customHeight="1" x14ac:dyDescent="0.2">
      <c r="C509" s="7"/>
      <c r="D509" s="7"/>
      <c r="E509" s="7"/>
      <c r="F509" s="7"/>
      <c r="G509" s="7"/>
      <c r="H509" s="7"/>
      <c r="I509" s="7"/>
      <c r="J509" s="7"/>
    </row>
    <row r="510" spans="1:12" ht="15.75" customHeight="1" x14ac:dyDescent="0.2">
      <c r="C510" s="19"/>
      <c r="D510" s="19"/>
      <c r="E510" s="19"/>
      <c r="F510" s="19"/>
      <c r="G510" s="7"/>
      <c r="H510" s="7"/>
      <c r="I510" s="7"/>
      <c r="J510" s="7"/>
    </row>
    <row r="511" spans="1:12" ht="15.75" customHeight="1" x14ac:dyDescent="0.2">
      <c r="C511" s="19"/>
      <c r="D511" s="19"/>
      <c r="E511" s="19"/>
      <c r="F511" s="19"/>
      <c r="G511" s="37"/>
    </row>
    <row r="512" spans="1:12" ht="15.75" customHeight="1" x14ac:dyDescent="0.2">
      <c r="C512" s="19"/>
      <c r="D512" s="19"/>
      <c r="E512" s="19"/>
      <c r="F512" s="19"/>
      <c r="G512" s="37"/>
    </row>
    <row r="513" spans="3:7" ht="15.75" customHeight="1" x14ac:dyDescent="0.2">
      <c r="C513" s="19"/>
      <c r="D513" s="19"/>
      <c r="E513" s="19"/>
      <c r="F513" s="19"/>
      <c r="G513" s="37"/>
    </row>
    <row r="514" spans="3:7" ht="15.75" customHeight="1" x14ac:dyDescent="0.2">
      <c r="C514" s="19"/>
      <c r="D514" s="19"/>
      <c r="E514" s="19"/>
      <c r="F514" s="19"/>
      <c r="G514" s="37"/>
    </row>
    <row r="515" spans="3:7" ht="15.75" customHeight="1" x14ac:dyDescent="0.2">
      <c r="G515" s="37"/>
    </row>
    <row r="516" spans="3:7" ht="15.75" customHeight="1" x14ac:dyDescent="0.2">
      <c r="G516" s="37"/>
    </row>
    <row r="517" spans="3:7" ht="15.75" customHeight="1" x14ac:dyDescent="0.2">
      <c r="G517" s="37"/>
    </row>
    <row r="518" spans="3:7" ht="15.75" customHeight="1" x14ac:dyDescent="0.2">
      <c r="G518" s="37"/>
    </row>
    <row r="519" spans="3:7" ht="15.75" customHeight="1" x14ac:dyDescent="0.2">
      <c r="G519" s="37"/>
    </row>
    <row r="520" spans="3:7" ht="15.75" customHeight="1" x14ac:dyDescent="0.2">
      <c r="G520" s="37"/>
    </row>
    <row r="521" spans="3:7" ht="15.75" customHeight="1" x14ac:dyDescent="0.2">
      <c r="G521" s="37"/>
    </row>
    <row r="522" spans="3:7" ht="15.75" customHeight="1" x14ac:dyDescent="0.2">
      <c r="G522" s="37"/>
    </row>
    <row r="523" spans="3:7" ht="15.75" customHeight="1" x14ac:dyDescent="0.2">
      <c r="G523" s="37"/>
    </row>
    <row r="524" spans="3:7" ht="15.75" customHeight="1" x14ac:dyDescent="0.2">
      <c r="G524" s="37"/>
    </row>
    <row r="525" spans="3:7" ht="15.75" customHeight="1" x14ac:dyDescent="0.2">
      <c r="G525" s="37"/>
    </row>
    <row r="526" spans="3:7" ht="15.75" customHeight="1" x14ac:dyDescent="0.2">
      <c r="G526" s="37"/>
    </row>
    <row r="527" spans="3:7" ht="15.75" customHeight="1" x14ac:dyDescent="0.2">
      <c r="G527" s="37"/>
    </row>
    <row r="528" spans="3:7" ht="15.75" customHeight="1" x14ac:dyDescent="0.2">
      <c r="G528" s="37"/>
    </row>
    <row r="529" spans="7:7" ht="15.75" customHeight="1" x14ac:dyDescent="0.2">
      <c r="G529" s="37"/>
    </row>
    <row r="530" spans="7:7" ht="15.75" customHeight="1" x14ac:dyDescent="0.2">
      <c r="G530" s="37"/>
    </row>
    <row r="531" spans="7:7" ht="15.75" customHeight="1" x14ac:dyDescent="0.2">
      <c r="G531" s="37"/>
    </row>
    <row r="532" spans="7:7" ht="15.75" customHeight="1" x14ac:dyDescent="0.2">
      <c r="G532" s="37"/>
    </row>
    <row r="533" spans="7:7" ht="15.75" customHeight="1" x14ac:dyDescent="0.2">
      <c r="G533" s="37"/>
    </row>
    <row r="534" spans="7:7" ht="15.75" customHeight="1" x14ac:dyDescent="0.2">
      <c r="G534" s="37"/>
    </row>
    <row r="535" spans="7:7" ht="15.75" customHeight="1" x14ac:dyDescent="0.2">
      <c r="G535" s="37"/>
    </row>
    <row r="536" spans="7:7" ht="15.75" customHeight="1" x14ac:dyDescent="0.2">
      <c r="G536" s="37"/>
    </row>
    <row r="537" spans="7:7" ht="15.75" customHeight="1" x14ac:dyDescent="0.2">
      <c r="G537" s="37"/>
    </row>
    <row r="538" spans="7:7" ht="15.75" customHeight="1" x14ac:dyDescent="0.2">
      <c r="G538" s="37"/>
    </row>
    <row r="539" spans="7:7" ht="15.75" customHeight="1" x14ac:dyDescent="0.2">
      <c r="G539" s="37"/>
    </row>
    <row r="540" spans="7:7" ht="15.75" customHeight="1" x14ac:dyDescent="0.2">
      <c r="G540" s="37"/>
    </row>
    <row r="541" spans="7:7" ht="15.75" customHeight="1" x14ac:dyDescent="0.2">
      <c r="G541" s="37"/>
    </row>
    <row r="542" spans="7:7" ht="15.75" customHeight="1" x14ac:dyDescent="0.2">
      <c r="G542" s="37"/>
    </row>
  </sheetData>
  <autoFilter ref="A4:N292" xr:uid="{00000000-0009-0000-0000-000001000000}"/>
  <sortState xmlns:xlrd2="http://schemas.microsoft.com/office/spreadsheetml/2017/richdata2" ref="C27:E82">
    <sortCondition ref="C26"/>
  </sortState>
  <mergeCells count="65">
    <mergeCell ref="A241:A245"/>
    <mergeCell ref="A328:A399"/>
    <mergeCell ref="L432:L442"/>
    <mergeCell ref="A290:A293"/>
    <mergeCell ref="L459:L473"/>
    <mergeCell ref="L494:L502"/>
    <mergeCell ref="A496:A502"/>
    <mergeCell ref="A321:A324"/>
    <mergeCell ref="L322:L324"/>
    <mergeCell ref="L310:L318"/>
    <mergeCell ref="L297:L306"/>
    <mergeCell ref="A494:A495"/>
    <mergeCell ref="A477:A482"/>
    <mergeCell ref="L477:L488"/>
    <mergeCell ref="A483:A488"/>
    <mergeCell ref="B97:B98"/>
    <mergeCell ref="C97:C98"/>
    <mergeCell ref="D97:D98"/>
    <mergeCell ref="A160:A170"/>
    <mergeCell ref="C153:E153"/>
    <mergeCell ref="A54:A71"/>
    <mergeCell ref="A185:A238"/>
    <mergeCell ref="A124:A151"/>
    <mergeCell ref="A97:A98"/>
    <mergeCell ref="A2:L2"/>
    <mergeCell ref="A74:A92"/>
    <mergeCell ref="L54:L71"/>
    <mergeCell ref="L9:L10"/>
    <mergeCell ref="A16:A50"/>
    <mergeCell ref="L16:L50"/>
    <mergeCell ref="C9:C10"/>
    <mergeCell ref="B9:B10"/>
    <mergeCell ref="A9:A10"/>
    <mergeCell ref="D9:D10"/>
    <mergeCell ref="L75:L92"/>
    <mergeCell ref="E97:E98"/>
    <mergeCell ref="L443:L458"/>
    <mergeCell ref="A100:A115"/>
    <mergeCell ref="A118:A121"/>
    <mergeCell ref="C156:D156"/>
    <mergeCell ref="C431:D431"/>
    <mergeCell ref="A173:A181"/>
    <mergeCell ref="A249:A284"/>
    <mergeCell ref="A432:A433"/>
    <mergeCell ref="A296:A306"/>
    <mergeCell ref="A309:A318"/>
    <mergeCell ref="L185:L190"/>
    <mergeCell ref="L328:L399"/>
    <mergeCell ref="A427:A428"/>
    <mergeCell ref="L250:L284"/>
    <mergeCell ref="L242:L245"/>
    <mergeCell ref="F97:F98"/>
    <mergeCell ref="G97:G98"/>
    <mergeCell ref="H97:H98"/>
    <mergeCell ref="K97:K98"/>
    <mergeCell ref="J97:J98"/>
    <mergeCell ref="I97:I98"/>
    <mergeCell ref="L97:L98"/>
    <mergeCell ref="L161:L170"/>
    <mergeCell ref="L173:L181"/>
    <mergeCell ref="L108:L111"/>
    <mergeCell ref="L113:L115"/>
    <mergeCell ref="L124:L150"/>
    <mergeCell ref="L118:L121"/>
    <mergeCell ref="L101:L106"/>
  </mergeCells>
  <pageMargins left="0.25" right="0.25" top="0.75" bottom="0.75" header="0.3" footer="0.3"/>
  <pageSetup paperSize="8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Programos ir lėšos 2015-2020</vt:lpstr>
      <vt:lpstr>Fin.gavėjai ir lėšos 2015-2020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Mykolas Pesliakas</dc:creator>
  <cp:lastModifiedBy>Kalbininkas</cp:lastModifiedBy>
  <cp:lastPrinted>2020-12-29T15:00:19Z</cp:lastPrinted>
  <dcterms:created xsi:type="dcterms:W3CDTF">2020-05-06T18:14:38Z</dcterms:created>
  <dcterms:modified xsi:type="dcterms:W3CDTF">2020-12-29T15:04:14Z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C_AdditionalMakersMail">
    <vt:lpwstr> </vt:lpwstr>
  </property>
  <property fmtid="{D5CDD505-2E9C-101B-9397-08002B2CF9AE}" pid="3" name="DISC_Consignor">
    <vt:lpwstr> </vt:lpwstr>
  </property>
  <property fmtid="{D5CDD505-2E9C-101B-9397-08002B2CF9AE}" pid="4" name="DIScgiUrl">
    <vt:lpwstr>http://edvs.epaslaugos.lt/cs/idcplg</vt:lpwstr>
  </property>
  <property fmtid="{D5CDD505-2E9C-101B-9397-08002B2CF9AE}" pid="5" name="DISC_MainMakerMail">
    <vt:lpwstr> </vt:lpwstr>
  </property>
  <property fmtid="{D5CDD505-2E9C-101B-9397-08002B2CF9AE}" pid="6" name="DISdDocName">
    <vt:lpwstr>1607189</vt:lpwstr>
  </property>
  <property fmtid="{D5CDD505-2E9C-101B-9397-08002B2CF9AE}" pid="7" name="DISTaskPaneUrl">
    <vt:lpwstr>http://edvs.epaslaugos.lt/cs/idcplg?ClientControlled=DocMan&amp;coreContentOnly=1&amp;WebdavRequest=1&amp;IdcService=DOC_INFO&amp;dID=664746</vt:lpwstr>
  </property>
  <property fmtid="{D5CDD505-2E9C-101B-9397-08002B2CF9AE}" pid="8" name="DISC_AdditionalMakers">
    <vt:lpwstr> </vt:lpwstr>
  </property>
  <property fmtid="{D5CDD505-2E9C-101B-9397-08002B2CF9AE}" pid="9" name="DISC_AdditionalTutors">
    <vt:lpwstr> </vt:lpwstr>
  </property>
  <property fmtid="{D5CDD505-2E9C-101B-9397-08002B2CF9AE}" pid="10" name="DISC_SignersGroup">
    <vt:lpwstr> </vt:lpwstr>
  </property>
  <property fmtid="{D5CDD505-2E9C-101B-9397-08002B2CF9AE}" pid="11" name="DISC_OrgApprovers">
    <vt:lpwstr> </vt:lpwstr>
  </property>
  <property fmtid="{D5CDD505-2E9C-101B-9397-08002B2CF9AE}" pid="12" name="DISC_Signer">
    <vt:lpwstr> </vt:lpwstr>
  </property>
  <property fmtid="{D5CDD505-2E9C-101B-9397-08002B2CF9AE}" pid="13" name="DISC_MainMakerPhone">
    <vt:lpwstr> </vt:lpwstr>
  </property>
  <property fmtid="{D5CDD505-2E9C-101B-9397-08002B2CF9AE}" pid="14" name="DISC_AdditionalApproversMail">
    <vt:lpwstr> </vt:lpwstr>
  </property>
  <property fmtid="{D5CDD505-2E9C-101B-9397-08002B2CF9AE}" pid="15" name="DISidcName">
    <vt:lpwstr>edvsast1viisplocal16200</vt:lpwstr>
  </property>
  <property fmtid="{D5CDD505-2E9C-101B-9397-08002B2CF9AE}" pid="16" name="DISProperties">
    <vt:lpwstr>DISC_AdditionalMakersMail,DISC_Consignor,DIScgiUrl,DISC_MainMakerMail,DISdDocName,DISTaskPaneUrl,DISC_AdditionalMakers,DISC_AdditionalTutors,DISC_SignersGroup,DISC_OrgApprovers,DISC_Signer,DISC_MainMakerPhone,DISC_AdditionalApproversMail,DISidcName,DISC_A</vt:lpwstr>
  </property>
  <property fmtid="{D5CDD505-2E9C-101B-9397-08002B2CF9AE}" pid="17" name="DISC_AdditionalMakersPhone">
    <vt:lpwstr> </vt:lpwstr>
  </property>
  <property fmtid="{D5CDD505-2E9C-101B-9397-08002B2CF9AE}" pid="18" name="DISdUser">
    <vt:lpwstr>305205389_simonaviciene</vt:lpwstr>
  </property>
  <property fmtid="{D5CDD505-2E9C-101B-9397-08002B2CF9AE}" pid="19" name="DISC_AdditionalApprovers">
    <vt:lpwstr> </vt:lpwstr>
  </property>
  <property fmtid="{D5CDD505-2E9C-101B-9397-08002B2CF9AE}" pid="20" name="DISdID">
    <vt:lpwstr>664746</vt:lpwstr>
  </property>
  <property fmtid="{D5CDD505-2E9C-101B-9397-08002B2CF9AE}" pid="21" name="DISC_MainMaker">
    <vt:lpwstr> </vt:lpwstr>
  </property>
  <property fmtid="{D5CDD505-2E9C-101B-9397-08002B2CF9AE}" pid="22" name="DISC_TutorPhone">
    <vt:lpwstr> </vt:lpwstr>
  </property>
  <property fmtid="{D5CDD505-2E9C-101B-9397-08002B2CF9AE}" pid="23" name="DISC_AdditionalApproversPhone">
    <vt:lpwstr> </vt:lpwstr>
  </property>
  <property fmtid="{D5CDD505-2E9C-101B-9397-08002B2CF9AE}" pid="24" name="DISC_AdditionalTutorsMail">
    <vt:lpwstr> </vt:lpwstr>
  </property>
  <property fmtid="{D5CDD505-2E9C-101B-9397-08002B2CF9AE}" pid="25" name="DISC_AdditionalTutorsPhone">
    <vt:lpwstr> </vt:lpwstr>
  </property>
  <property fmtid="{D5CDD505-2E9C-101B-9397-08002B2CF9AE}" pid="26" name="DISC_Tutor">
    <vt:lpwstr> </vt:lpwstr>
  </property>
  <property fmtid="{D5CDD505-2E9C-101B-9397-08002B2CF9AE}" pid="27" name="DISC_TutorMail">
    <vt:lpwstr> </vt:lpwstr>
  </property>
  <property fmtid="{D5CDD505-2E9C-101B-9397-08002B2CF9AE}" pid="28" name="DISC_Consignee">
    <vt:lpwstr> </vt:lpwstr>
  </property>
</Properties>
</file>