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isteP\Desktop\"/>
    </mc:Choice>
  </mc:AlternateContent>
  <xr:revisionPtr revIDLastSave="0" documentId="13_ncr:1_{DB3C0FE1-E7E5-4131-BBBA-40B1273AD55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NVO finansavimas 2022 m. 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N2" i="3" l="1"/>
  <c r="BM2" i="3"/>
  <c r="BL2" i="3"/>
  <c r="BK2" i="3"/>
  <c r="BJ2" i="3"/>
  <c r="BI2" i="3"/>
  <c r="BH2" i="3"/>
  <c r="BG2" i="3"/>
  <c r="BF2" i="3"/>
  <c r="BE2" i="3"/>
  <c r="BD2" i="3"/>
  <c r="BC2" i="3"/>
  <c r="BB2" i="3"/>
  <c r="BA2" i="3"/>
  <c r="AZ2" i="3"/>
  <c r="AY2" i="3"/>
  <c r="AX2" i="3"/>
  <c r="AW2" i="3"/>
  <c r="AV2" i="3"/>
  <c r="AU2" i="3"/>
  <c r="AT2" i="3"/>
  <c r="AS2" i="3"/>
  <c r="AR2" i="3"/>
  <c r="AQ2" i="3"/>
  <c r="AP2" i="3"/>
  <c r="AO2" i="3"/>
  <c r="AN2" i="3"/>
  <c r="AM2" i="3"/>
  <c r="AL2" i="3"/>
  <c r="AK2" i="3"/>
  <c r="AJ2" i="3"/>
  <c r="AI2" i="3"/>
  <c r="AH2" i="3"/>
  <c r="AG2" i="3"/>
  <c r="AF2" i="3"/>
  <c r="AE2" i="3"/>
  <c r="AD2" i="3"/>
  <c r="AC2" i="3"/>
  <c r="AB2" i="3"/>
  <c r="AA2" i="3"/>
  <c r="Z2" i="3"/>
  <c r="Y2" i="3"/>
  <c r="X2" i="3"/>
  <c r="W2" i="3"/>
  <c r="V2" i="3"/>
  <c r="T2" i="3"/>
  <c r="S2" i="3"/>
  <c r="R2" i="3"/>
  <c r="Q2" i="3"/>
  <c r="P2" i="3"/>
  <c r="O2" i="3"/>
  <c r="N2" i="3"/>
  <c r="M2" i="3"/>
  <c r="L2" i="3"/>
  <c r="K2" i="3"/>
  <c r="J2" i="3"/>
  <c r="I2" i="3"/>
  <c r="H2" i="3"/>
  <c r="G2" i="3"/>
  <c r="H379" i="3"/>
  <c r="I379" i="3"/>
  <c r="J379" i="3"/>
  <c r="K379" i="3"/>
  <c r="L379" i="3"/>
  <c r="M379" i="3"/>
  <c r="N379" i="3"/>
  <c r="O379" i="3"/>
  <c r="P379" i="3"/>
  <c r="Q379" i="3"/>
  <c r="R379" i="3"/>
  <c r="S379" i="3"/>
  <c r="T379" i="3"/>
  <c r="V379" i="3"/>
  <c r="W379" i="3"/>
  <c r="X379" i="3"/>
  <c r="Y379" i="3"/>
  <c r="Z379" i="3"/>
  <c r="AA379" i="3"/>
  <c r="AB379" i="3"/>
  <c r="AC379" i="3"/>
  <c r="AD379" i="3"/>
  <c r="AE379" i="3"/>
  <c r="AF379" i="3"/>
  <c r="AG379" i="3"/>
  <c r="AH379" i="3"/>
  <c r="AI379" i="3"/>
  <c r="AJ379" i="3"/>
  <c r="AK379" i="3"/>
  <c r="AL379" i="3"/>
  <c r="AM379" i="3"/>
  <c r="AN379" i="3"/>
  <c r="AO379" i="3"/>
  <c r="AP379" i="3"/>
  <c r="AQ379" i="3"/>
  <c r="AR379" i="3"/>
  <c r="AS379" i="3"/>
  <c r="AT379" i="3"/>
  <c r="AU379" i="3"/>
  <c r="AV379" i="3"/>
  <c r="AW379" i="3"/>
  <c r="AX379" i="3"/>
  <c r="AY379" i="3"/>
  <c r="AZ379" i="3"/>
  <c r="BA379" i="3"/>
  <c r="BB379" i="3"/>
  <c r="BC379" i="3"/>
  <c r="BD379" i="3"/>
  <c r="BE379" i="3"/>
  <c r="BF379" i="3"/>
  <c r="BG379" i="3"/>
  <c r="BH379" i="3"/>
  <c r="BI379" i="3"/>
  <c r="BJ379" i="3"/>
  <c r="BK379" i="3"/>
  <c r="BL379" i="3"/>
  <c r="BM379" i="3"/>
  <c r="BN379" i="3"/>
  <c r="G379" i="3"/>
  <c r="U80" i="3"/>
  <c r="U379" i="3" s="1"/>
  <c r="C80" i="3"/>
  <c r="C379" i="3" s="1"/>
  <c r="U2" i="3" l="1"/>
</calcChain>
</file>

<file path=xl/sharedStrings.xml><?xml version="1.0" encoding="utf-8"?>
<sst xmlns="http://schemas.openxmlformats.org/spreadsheetml/2006/main" count="1651" uniqueCount="963">
  <si>
    <t>Institucija ar įstaiga, finansuojanti nevyriausybinių organizacijų veiklą</t>
  </si>
  <si>
    <t>Kontaktinis asmuo atsakingas už priemonę (vardas, pavardė, el. pašto adresas ir telefono nr.)</t>
  </si>
  <si>
    <t>Nevyriausybinėms organizacijoms planuojamos skirti lėšos 2022 m., Eur</t>
  </si>
  <si>
    <t>Konkurso/priemonės, kuria planuojama skirti finansavimą nevyriausybinėms organizacijoms 2022 m., pavadinimas</t>
  </si>
  <si>
    <t>Planuojama nevyriausybinių organizacijų finansavimo konkurso/priemonės paskelbimo data (jei taikoma)</t>
  </si>
  <si>
    <t>2022 m. vasario mėn.</t>
  </si>
  <si>
    <t xml:space="preserve">2022 m. balandžio mėn. </t>
  </si>
  <si>
    <t>Zita Stanislauskienė, tel. (8 425) 59762 el.p. zita.sanislauskiene@akmene.lt</t>
  </si>
  <si>
    <t xml:space="preserve">Neformaliojo suaugusiųjų švietimo ir tęstinio mokymosi projektų finansavimo </t>
  </si>
  <si>
    <t xml:space="preserve">Jaunimo iniciatyvų ir laisvalaikio užimtumo projektų finansavimo </t>
  </si>
  <si>
    <t xml:space="preserve">Kūno kultūros ir sporto veiklos  plėtojimo  projektų finansavimo </t>
  </si>
  <si>
    <t>Vaikų socializacijos (vasaros užimtumo) projektų finansavimo</t>
  </si>
  <si>
    <t>Akmenės rajono savivaldybės administracija</t>
  </si>
  <si>
    <t>Akmenės rajono savivaldybė</t>
  </si>
  <si>
    <t>Kultūros, meno ir leidybos</t>
  </si>
  <si>
    <t>2022 m. sausio 17 d.</t>
  </si>
  <si>
    <t>Akmenės rajono savivaldybės visuomenės sveikatos rėmimo specialioji programa</t>
  </si>
  <si>
    <t>Akmenės rajono savivaldybės  kaimo bendruomenių ir visuomeninių organizacijų rėmimo programa</t>
  </si>
  <si>
    <t>2022 m. sausio 11 d.</t>
  </si>
  <si>
    <t>2022 m.  sausio 14 d.</t>
  </si>
  <si>
    <t xml:space="preserve">2022 m. vasario 15 d. </t>
  </si>
  <si>
    <t>Socialinės reabilitacijos paslaugų neįgaliesiems teikimo bendruomenėje 2022 metų projektų atrankos konkursas</t>
  </si>
  <si>
    <t>Socialinių paslaugų teikimo bendruomenėje programa</t>
  </si>
  <si>
    <t xml:space="preserve">2021 m. spalio 6 d. </t>
  </si>
  <si>
    <t>2021 m. lapkričio 29 d.</t>
  </si>
  <si>
    <t xml:space="preserve">Virginija Šemeklienė, (8 425) 59776, el.p. virginija.semekliene@akmene.lt     </t>
  </si>
  <si>
    <t>Aušra Astrauskienė, tel. (8 425) 59757  el.p. ausra.astrauskiene@akmene.lt</t>
  </si>
  <si>
    <t xml:space="preserve">Nijolė Lukauskaitė, tel. (8 425) 59760, el.p.  nijole.lukauskaite@akmene.lt, </t>
  </si>
  <si>
    <t xml:space="preserve">Vida Vaičiūnienė, tel. (8 425) 59734, el.p. vida.vaiciuniene@akmene.lt; </t>
  </si>
  <si>
    <t>Sandra Stalerūnienė, tel. (8 425) 59740, el.p. sandra.staleruniene@akmene.lt,</t>
  </si>
  <si>
    <t xml:space="preserve">Dalia Sketrė, tel. 867294261,            el.p. dalia.sketre@akmene.lt, </t>
  </si>
  <si>
    <t xml:space="preserve">Janina Rekašienė, tel. 861688706,     el.p. janina.rekasiene@akmene.lt </t>
  </si>
  <si>
    <t>Alytaus rajono savivaldybės administracija</t>
  </si>
  <si>
    <t>Kaimo jaunimo pilietiškumo ugdymo ir laisvalaikio  užimtumo programa "Jaunimo kaimui"</t>
  </si>
  <si>
    <t>netaikoma</t>
  </si>
  <si>
    <t>Evelina Žukauskienė  evelina.zukauskiene@arsa.lt                      (8 315) 55 547</t>
  </si>
  <si>
    <t>Visuomenės sveikatos rėmimo programa</t>
  </si>
  <si>
    <t>Dalia Kitavičienė  dalia.kitaviciene@arsa.lt                          (8 315) 55 532</t>
  </si>
  <si>
    <t>Žemės ūkio ir kaimo bendruomenių projektai</t>
  </si>
  <si>
    <t>Irma Stenionienė  irma.stenioniene@arsa.lt                          (8 315) 55 996</t>
  </si>
  <si>
    <t>Kultūros plėtros projektai</t>
  </si>
  <si>
    <t>Sporto rėmimo projektai</t>
  </si>
  <si>
    <t>Asmens higienos ir priežiūros (dušo, skalbimo) paslaugų bendruomenėje finansavimas</t>
  </si>
  <si>
    <t>Dalia Burlinskienė dalia.burlinskiene@arsa.lt                          (8 315) 74 479</t>
  </si>
  <si>
    <t>Moksleivių užimtumo projektai</t>
  </si>
  <si>
    <t>Anykščių rajono savivaldybės administracija</t>
  </si>
  <si>
    <t xml:space="preserve">Priemonė 1.1.2.07 ,,Leidybinių veiklų įgyvendinimas“ </t>
  </si>
  <si>
    <t>I-II ketvirtis</t>
  </si>
  <si>
    <t>Inga Eidrigevičienė, el. p. inga.eidrigeviciene@anyksciai.lt mob. 861447164</t>
  </si>
  <si>
    <t xml:space="preserve">Piremonė 1.1.4.02 ,,Kultūros projektų ir kūrybinių iniciatyvų įgyvendinimas“ </t>
  </si>
  <si>
    <t>Priemonė 6.1.1.01. ,,Jaunimo užimtumo skatinimas“</t>
  </si>
  <si>
    <t>Inga Beresnevičiūtė,  el. p. inga.beresneviciute@anyksciai.lt                 tel.(8 381) 58081</t>
  </si>
  <si>
    <t>Priemonė 6.1.1.02. ,,Atvirojo jaunimo centro įkūrimas ir jo veiklos užtikrinimas“</t>
  </si>
  <si>
    <t>Inga Beresnevičiūtė,   el. p. inga.beresneviciute@anyksciai.lt   tel.(8 381) 58081</t>
  </si>
  <si>
    <t>Priemonė 6.1.2.06 „Vaikų užimtumo didinimas“</t>
  </si>
  <si>
    <t>Iki 2022 m. kovo 31 d.</t>
  </si>
  <si>
    <t>Nila Mėlynienė, el. p. nila.melyniene@anyksciai.lt,   tel. (8 381) 54 310</t>
  </si>
  <si>
    <t xml:space="preserve">Priemonė 6.1.2.28 ,,Anykščių rajono savivaldybės sporto veiklos vykdymo projektų dalinis finansavimas“ </t>
  </si>
  <si>
    <t>Nila Mėlynienė, el. p. nila.melyniene@anyksciai.lt,              tel. (8 381) 54 310</t>
  </si>
  <si>
    <t xml:space="preserve">Priemonė 6.1.2.22 ,,Anykščių  rajono savivaldybės neformaliojo suaugusiųjų švietimo ir tęstinio mokymosi programų, finansuojamų savivaldybės biudžeto lėšomis, finansavimas“ </t>
  </si>
  <si>
    <t>Nijolė Pranckevičienė, el. p. nijole.pranckeviciene@anyksciai.lt , tel. (8 381) 58 082</t>
  </si>
  <si>
    <t>Priemonė 5.1.1.07 "Socialinių paslaugų projektų įgyvendinimas"</t>
  </si>
  <si>
    <t>Po biudžeto patvirtinimo vasario mėn.</t>
  </si>
  <si>
    <t xml:space="preserve">Silvija Mėlynienė  el. paštas: silvija.melyniene@anyksciai.lt  tel. (8341) 42368  </t>
  </si>
  <si>
    <t xml:space="preserve">Priemonė 5.1.3.02 ,,Neįgaliųjų socialinės integracijos projektų įgyvendinimas“ </t>
  </si>
  <si>
    <t xml:space="preserve">Priemonė 5.1.1.08 ,,Socialinių paslaugų pirkimo ir finansavimo programa“ </t>
  </si>
  <si>
    <t xml:space="preserve">Rasa Šilytė  el. p. rasa.silyte@anyksciai.lt  tel. (8341) 52492 </t>
  </si>
  <si>
    <t xml:space="preserve">Priemonė 4.1.3.03 ,,Visuomenės sveikatos projektų vykdymas“ </t>
  </si>
  <si>
    <t>I ketvirtis</t>
  </si>
  <si>
    <t>Vaiva Daugelavičienė, el. p. vaiva.daugelaviciene@anyksciai.lt, mob. 8 697 63271</t>
  </si>
  <si>
    <t xml:space="preserve">Priemonė 2.1.2.03 „Socialinio, bendruomeninio ir kitų verslo rūšių, įgyvendinant bendruomenių iniciatyvas, skatinimas“ </t>
  </si>
  <si>
    <t>Loreta Pesliakienė el. p. loreta.pesliakiene@anyksciai.lt; mob. 8 687 50 731</t>
  </si>
  <si>
    <t xml:space="preserve">Priemonė 2.1.2.09  „Nevyriausybinių ir bendruomeninių organizacijų iniciatyvų skatinimas ir rėmimas“ </t>
  </si>
  <si>
    <t>Birštono savivaldybės administracija</t>
  </si>
  <si>
    <t xml:space="preserve">Nevyriausybinių organizacijų  veiklos projektų konkursas </t>
  </si>
  <si>
    <t>2022 m. kovo mėn.</t>
  </si>
  <si>
    <t>Milda Ramanauskienė, el. parama@birstonas.lt,                         tel. Nr. 8 68695404</t>
  </si>
  <si>
    <t>Birštono savivaldybės 2022 m. visuomenės sveikatos rėmimo specialioji programa</t>
  </si>
  <si>
    <t>2022 m. gegužės mėn.</t>
  </si>
  <si>
    <t>Eglė Grinevičienė, el.p.
egle.grineviciene@birstonas.lt
gydytojas@birstonas.lt,                       tel. Nr. 8 613 10 356</t>
  </si>
  <si>
    <t>Birštono savivaldybės vaikų vasaros stovyklų ir kitų neformaliojo vaikų švietimo veiklų finansavimas</t>
  </si>
  <si>
    <t>2022 m. birželio, gruodžio mėn.</t>
  </si>
  <si>
    <t>Jolita Jablonskienė, el.p. jolita.jablonskiene@birstonas.lt, tel.  Nr. 8 630 06892</t>
  </si>
  <si>
    <t xml:space="preserve">Biržų rajono savivaldybė </t>
  </si>
  <si>
    <t>Biržų rajono savivaldybės nevyriausybinių organizacijų 2019–2022 m. veiklos rėmimo programa</t>
  </si>
  <si>
    <t>Pateiktas poreikis biudžetui 10 000 Eur.</t>
  </si>
  <si>
    <t>2022 m.kovo mėn.</t>
  </si>
  <si>
    <t xml:space="preserve">Lina Vireliūnienė,  lina.vireliuniene@birzai.lt, tel.+370 612 98 151
</t>
  </si>
  <si>
    <t>Artūras Didzinskas, arturas.didzinskas@birzai.lt, tel. +370 672 63977</t>
  </si>
  <si>
    <t>Biržų rajono savivaldybės jaunimo ir su jaunimu dirbančių organizacijų 2019-2022 m. veiklos rėmimo programa</t>
  </si>
  <si>
    <t>Pateiktas poreikis biudžetui 6000 Eur.</t>
  </si>
  <si>
    <t>Vesta Strelcova, vesta.strelcova@birzai.lt, tel. +370 684 75 167</t>
  </si>
  <si>
    <t>Biržų rajono savivaldybės religinių bendruomenių ir bendrijų veiklos rėmimo programa 2019-2022</t>
  </si>
  <si>
    <t>Aušra Butkauskienė, ausra.butkauskiene@birzai.lt, tel. +370 671 31 927</t>
  </si>
  <si>
    <t>Biržų rajono savivaldybės kaimo rėmimo programa (bendra NVO, ūkininkams ir fiziniams asmenims)</t>
  </si>
  <si>
    <t>Pateiktas poreikis biudžetui 15 000 Eur.</t>
  </si>
  <si>
    <t>neskelbiama, pagal poreikį</t>
  </si>
  <si>
    <t>Laima Vaitkevičienė, laima.vaitkeviciene@birzai.lt, tel.+370 618 02577</t>
  </si>
  <si>
    <t>Parama bendruomeninio ir socialinio verslo kūrimui ir plėtrai (Biržų r. VVG projektų bendras finansavimas)</t>
  </si>
  <si>
    <t>Pateiktas poreikis biudžetui 33 246 Eur.</t>
  </si>
  <si>
    <t>Jolanta Vaitkevičienė, jolanta.vaitkeviciene@birzai.lt, tel.861689622, Sandra Balčiūnienė, sandra.balčiuniene@birzai.lt, +370 61233751</t>
  </si>
  <si>
    <t>Finansinės paramos vaikų dienos centrų veiklai programa (dalis iš sav. biudžeto)</t>
  </si>
  <si>
    <t>Pateiktas poreikis biudžetui 81000 Eur.</t>
  </si>
  <si>
    <t>neskelbiama, perkama paslauga</t>
  </si>
  <si>
    <t>Jurga Serapinienė, jurga.serapiniene@birzai.lt, tel. +370 632 23 534</t>
  </si>
  <si>
    <t>Socialinės reabilitacijos paslaugų neįgaliesiems bendriuomenėje projektų finansavimas (dalis iš Savivaldybės biudžeto)</t>
  </si>
  <si>
    <t>Remigijus Šaknys, remigijus.saknys@birzai.lt, tel. 861627352</t>
  </si>
  <si>
    <t xml:space="preserve">Biržų rajono savivaldybės visuomenės sveikatos rėmimo specialioji programa </t>
  </si>
  <si>
    <t>Finansuojama iš 20 proc. Savivaldybės aplinkos apsaugos rėmimo specialiosios programos lėšų -  planuojamos lėšos apie 10 000 Eur.</t>
  </si>
  <si>
    <t>Kęstutis Knizikevičius, kestutis.knizikevicius@birzai.lt ,+370 61652056</t>
  </si>
  <si>
    <t>Druskininkų savivaldybė</t>
  </si>
  <si>
    <t>Socialinės reabilitacijos paslaugų neįgaliesiems bendruomenėje projektų atrankos konkursas</t>
  </si>
  <si>
    <t>2021 m. spalio mėn.</t>
  </si>
  <si>
    <t>Bronė Petrikienė                 brone.petrikiene@druskininkai.lt                                           8 313 55744</t>
  </si>
  <si>
    <t>Socialinės veiklos projektų finansavimo konkursas</t>
  </si>
  <si>
    <t>Druskininkų savivaldybės visuomenės sveikatos projektų konkurso organizavimas ir finansavimas</t>
  </si>
  <si>
    <t>Eglė Sadauskaitė egle.sadauskaite@druskininkai.lt           8 313 40105</t>
  </si>
  <si>
    <t>Druskininkų savivaldybės sporto projektų finansavimo konkursas</t>
  </si>
  <si>
    <t xml:space="preserve">Jurgita Naruckienė   jurgita.naruckiene@druskininkai.lt          8 313 52401                                                                                                                             </t>
  </si>
  <si>
    <t>Druskininkų savivaldybės kultūros srities projektų finansavimo konkursas</t>
  </si>
  <si>
    <t>2021 m. gruodžio mėn.</t>
  </si>
  <si>
    <t>Naurimas Michailiuk naurimas.michailiuk@druskininkai.lt       8 313 40119</t>
  </si>
  <si>
    <t>Elektrėnų savivaldybės administracija</t>
  </si>
  <si>
    <t>Socialinės apsaugos plėtojimo projektų konkursas</t>
  </si>
  <si>
    <t>2021m. lapkričio 3 d.</t>
  </si>
  <si>
    <t>Asta Vitkauskienė,  el. p. asta.vitkauskiene@elektrenai.lt,        tel. (8 528) 58 040</t>
  </si>
  <si>
    <t>Visuomenės sveikatos rėmimo specialiosios programos 2021 m. konkursas</t>
  </si>
  <si>
    <t xml:space="preserve"> 2022 m. sausio 14d.</t>
  </si>
  <si>
    <t>Virginija Liepinytė-Medeikė,el.p. virginija.liepinyte@elektrenai.lt; tel. 8528 58054</t>
  </si>
  <si>
    <t>Jaunimo veiklos skatininimo programa</t>
  </si>
  <si>
    <t xml:space="preserve"> 2021m. lapkričio 30 d.</t>
  </si>
  <si>
    <t>Neringa Pulauskienė, el. p. neringa.pulauskiene@elektrenai.lt, tel. nr. 8 528 58075</t>
  </si>
  <si>
    <t>Jaunimo savanoriškos tarnybos organizavimo konkursas</t>
  </si>
  <si>
    <t xml:space="preserve"> 2022 m. kovo 1d.</t>
  </si>
  <si>
    <t>Švietimo ir ugdymo programos projektų finansavimo konkursas</t>
  </si>
  <si>
    <t xml:space="preserve"> 2021 m. spalio 27 d. </t>
  </si>
  <si>
    <t>Lina Griškienė, el.p. lina.griskiene@elektrenai.lt,          tel.nr. 8 528 58069, mob. 867514983</t>
  </si>
  <si>
    <t>Sporto rėmimo programų konkursas</t>
  </si>
  <si>
    <t>2021 m. lapkričio 1 d.</t>
  </si>
  <si>
    <t>Mykolas Krasnickas, mykolas.krasnickas@elektrenai.lt, 8 5 28 58033</t>
  </si>
  <si>
    <t>Kultūros  rėmimo programų  konkursas</t>
  </si>
  <si>
    <t>Ramutė Strebeikienė,el.p. ramute.strebeikiene@elektrenai.lt, tel. 8 528 58034</t>
  </si>
  <si>
    <t>Ignalinos rajono savivaldybės administracija</t>
  </si>
  <si>
    <t>Savivaldybės biudžeto lėšomis finansuojamų projektų konkursas</t>
  </si>
  <si>
    <t>Sveikatos rėmimo programa</t>
  </si>
  <si>
    <t>Jonavos rajono savivaldybės administracija</t>
  </si>
  <si>
    <t>Jonavos rajono savivaldybės vaikų vasaros poilsio ir užimtumo programų rėmimo 2021 m. konkursas</t>
  </si>
  <si>
    <t>2022 m. I ketv.</t>
  </si>
  <si>
    <t>Daiva Skebienė, daiva.skebiene@jonava.lt, +37061623403</t>
  </si>
  <si>
    <t>Jonavos rajono savivaldybės jaunimo projektų (veiklos) 2021 m. finansavimo konkursas</t>
  </si>
  <si>
    <t>Jonavos rajono savivaldybės jaunimo vasaros užimtumo ir integracijos į darbo rinką programa</t>
  </si>
  <si>
    <t>2022 m. II ketv.</t>
  </si>
  <si>
    <t>Neįgaliųjų socialinės reabilitacijos projektų dalinis finansavimas</t>
  </si>
  <si>
    <t>Vitalija Bagdonavičienė, vitalija.bagdonaviciene@jonava.lt,          8-349-50032</t>
  </si>
  <si>
    <t>Jonavos rajono savivaldybė</t>
  </si>
  <si>
    <t>Vaikų dienos centrų veikla</t>
  </si>
  <si>
    <t>Alina Lukauskienė, alina.lukauskiene@jonava.lt, tel.8 349 50032</t>
  </si>
  <si>
    <t xml:space="preserve">Jonavos r. socialinių paslaugų centras </t>
  </si>
  <si>
    <t xml:space="preserve">Socialinių projektų finansavimo programa </t>
  </si>
  <si>
    <t xml:space="preserve"> Giedrė Gailiauskaitė, el.paštas: soc.centras@jonava.lt  Tel.: + 370 34954722</t>
  </si>
  <si>
    <t>Jonavos kultūros centras</t>
  </si>
  <si>
    <t xml:space="preserve">Kultūros projektų finansavimas </t>
  </si>
  <si>
    <t>Patvirtinus Jonavos  rajono savivaldybės biudžetą</t>
  </si>
  <si>
    <t>Jurgita Serapinė, el. p. jurgita.serapine@jkc.lt, tel. +37068784498</t>
  </si>
  <si>
    <t>Jonavos kūno kultūros ir sporto centras</t>
  </si>
  <si>
    <t>Sporto projektų, programų finansavimas</t>
  </si>
  <si>
    <t>iki 2021 m. gruodžio 1 d.</t>
  </si>
  <si>
    <t>Rima Danylienė, rima@jkksc.lt; 8 349 61636</t>
  </si>
  <si>
    <t>Carito veikla</t>
  </si>
  <si>
    <t>Daiva Ūselienė, daiva.useliene@jonava.lt, tel. 8 349 50142</t>
  </si>
  <si>
    <t>Joniškio rajono savivaldybės administracija</t>
  </si>
  <si>
    <t xml:space="preserve">Nevyriausybinių organizacijų veiklos kokybės gerinimo ir efektyvumo didinimo rėmimas </t>
  </si>
  <si>
    <t>2022 m. balandžio mėn.</t>
  </si>
  <si>
    <t>Rasa Birutytė, rasa.birutyte@joniskis.lt, 8 671 45855</t>
  </si>
  <si>
    <t>Kaimo bendruomenių veiklos rėmimas</t>
  </si>
  <si>
    <t xml:space="preserve">Paraiškos priimamos iki 2022 m. lapkričio 1 d. </t>
  </si>
  <si>
    <t>Laura Mockūnienė, laura.mockuniene@joniskis.lt, 8 687 87748</t>
  </si>
  <si>
    <t xml:space="preserve">Nevyriausybinių organizacijų projektų dalinis finansavimas </t>
  </si>
  <si>
    <t>Kaišiadorių rajono savivaldybės administracija</t>
  </si>
  <si>
    <t xml:space="preserve">Priemonė, kurios lėšomis prisidedama prie NVO, bendruomenių projektų, kurie gauna paramą iš ES ir kitų fondų. </t>
  </si>
  <si>
    <t>Ramutė Taparauskienė                                                                                      ramute.taparauskiene@kaisiadorys.lt                                                                                                      Tel. 861473012</t>
  </si>
  <si>
    <t xml:space="preserve">Kaišiadorių rajono savivaldybės nevyriausybinių organizacijų veiklos projektų, skirtų gerinti senyvo amžiaus žmonių gyvenimo kokybę </t>
  </si>
  <si>
    <t>Neringa Kupčiūnienė, neringa.kupciuniene@kaisiadorys.lt, Mob. 8 645 31159</t>
  </si>
  <si>
    <t>Kaišiadorių rajono savivaldybės nevyriausybinių organizacijų, veikiančių šeimos gerovės srityje</t>
  </si>
  <si>
    <t>Socialinės reabilitacijos paslaugų neįgaliesiems bendruomenėje 2021 metų  projektų konkursas</t>
  </si>
  <si>
    <t>Kaišiadorių rajono savivaldybės 
sporto rėmimo projektų konkursas</t>
  </si>
  <si>
    <t>2022 m. kovas</t>
  </si>
  <si>
    <t>Rita Janušaitytė
 rita.janusaityte@kaisiadorys.lt, 8 600 14 234</t>
  </si>
  <si>
    <t>Kaišiadorių rajono savivaldybės  kaimo bendruomenių rėmimo projektų konkursas</t>
  </si>
  <si>
    <t>Linas Lazauskas, linas.lazauskas@kaisiadorys.lt,           mob. tel. 868608517</t>
  </si>
  <si>
    <t>Kalvarijos savivaldybės administracija</t>
  </si>
  <si>
    <t>Kalvarijos savivaldybės nevyriausybinių organizacijų rėmimo programa</t>
  </si>
  <si>
    <t>Karolina Šunskytė, el.p. karolina.sunskyte@kalvarija.lt, tel. 8 343 60627</t>
  </si>
  <si>
    <t>Kauno miesto savivaldybė</t>
  </si>
  <si>
    <t>Kauno miesto savivaldybės projektų atrankos ir finansavimo programa „Iniciatyvos Kaunui“</t>
  </si>
  <si>
    <t>Konkursai paskelbti nuo 2021 m. gruodžio 1 d. iki 2021 m. sausio 14 d., 2021 m. vasario 1 d.</t>
  </si>
  <si>
    <t>Visuomeninės paskirties objektų prieinamumo didinimo programos įgyvendinimo programa</t>
  </si>
  <si>
    <t>2022 m. vasario-kovo mėn.</t>
  </si>
  <si>
    <t>Viešųjų erdvių akcentų sukūrimo ir įgyvendinimo projektų paraiškų atrankos ir finansavimo programa („Kauno akcentai“)</t>
  </si>
  <si>
    <t>Paraiškos priimamos nuo 2018 m. lapkričio 15 d. nuolat</t>
  </si>
  <si>
    <t>Saulius Rimas, saulius.rimas@kaunas.lt, (8 37) 42 42 05</t>
  </si>
  <si>
    <t>Socialinės reabilitacijos neįgaliesiems bendruomenėje projektų finansavimas  2022 metams</t>
  </si>
  <si>
    <t>Socialinės reabilitacijos neįgaliesiems bendruomenėje projektų finansavimas  jau vykdomas nuo 2022-01 mėn. (22 NVO organizacijos)</t>
  </si>
  <si>
    <t>Erika Mockienė, erika.mockiene@kaunas.lt (8 37 20 70 65)</t>
  </si>
  <si>
    <t>Socialinių paslaugų finansavimui</t>
  </si>
  <si>
    <t>Jūratė Putnienė, jurate.putniene@kaunas.lt 8 (37) 32 06 25</t>
  </si>
  <si>
    <t>Kauno rajono savivaldybės administracijos Kultūros, švietimo ir sporto skyrius</t>
  </si>
  <si>
    <t>Kūno kultūros ir sporto projektų įgyvendinimo iš Kauno rajono savivaldybės biudžeto konkursas</t>
  </si>
  <si>
    <t>Aurimas Radzevičius, aurimas.radzevicius@krs.lt,             8 686 52 281</t>
  </si>
  <si>
    <t>Kauno rajono reprezentavimo tarptautiniuose sporto renginiuose konkursas</t>
  </si>
  <si>
    <t>Lukas Beitnaras, lukas.beitnaras@krs.lt,                    8 646 65 746</t>
  </si>
  <si>
    <t>Kauno rajono savivaldybės vaikų stovyklų ir kitų neformaliojo vaikų švietimo veiklų programų finansavimo konkursas</t>
  </si>
  <si>
    <t>Miglė Trainienė, migle.trainiene@krs.lt,                   (8 37) 332 749</t>
  </si>
  <si>
    <t xml:space="preserve">Kauno rajono savivaldybė </t>
  </si>
  <si>
    <t>Kauno rajono savivaldybės visuomenės sveikatos rėmimo specialiosios programos sveikatinimo programa</t>
  </si>
  <si>
    <t>2022 m. gegužės-birželio mėn.</t>
  </si>
  <si>
    <t>Gabrielė Auškalnytė, gabriele.auskalnyte@krs.lt,             8 609 76 236</t>
  </si>
  <si>
    <t>Kauno rajono savivaldybės jaunimo veiklos 2022 m. projektų finansavimo konkursas (finansuoti ir kofinansuoti projektai)</t>
  </si>
  <si>
    <t>Domantė Sinkevičiūtė
domante.sinkeviciute @krs.lt           8 609 86 023</t>
  </si>
  <si>
    <t>Kauno rajono savivaldybės administracijos Socialinės paramos skyrius</t>
  </si>
  <si>
    <t>Kauno rajono savivaldybės Nevyriausybinių organizacijų, veikiančių socialinėje srityje. Finansavimas</t>
  </si>
  <si>
    <t>Margarita Venslovienė, el. p. margarita.vensloviene@krs.lt
 8 614 14 712</t>
  </si>
  <si>
    <t>Kauno rajono savivaldybės administracijos Žemės ūkio ir kaimo plėtros skyrius</t>
  </si>
  <si>
    <t>Kauno rajono savivaldybės bendruomeninių organizacijų 
Finansavimas ir projektų bendro finansavimas</t>
  </si>
  <si>
    <t xml:space="preserve">2022 m. vasario - lapkričio mėn. </t>
  </si>
  <si>
    <t>Tomas Didžiulis tomas.didziulis@krs.lt                          8 674 58 267                             Asta Tamonienė asta.tamoniene@krs.lt                     8 609 88 379</t>
  </si>
  <si>
    <t>2022 m. sausis - gruodis</t>
  </si>
  <si>
    <t>Socialinės reabilitacijos paslaugos neįgaliesiems bendruomenėje</t>
  </si>
  <si>
    <t>Socialinės paslaugos (globa, priežiūra ir pan.)</t>
  </si>
  <si>
    <t>Kazlų Rūdos savivaldybės administracija</t>
  </si>
  <si>
    <t>Kazlų Rūdos savivaldybės nevyriausybinių organizacijų ir kitų juridinių bei fizinių asmenų projektų  2022 metams paraiškų priėmimo Visuomenės sveikatos rėmimo specialiosios programos projektams konkursas</t>
  </si>
  <si>
    <t>Ne anksčiau nei 2022 m. balandžio mėn.</t>
  </si>
  <si>
    <t>Vaida Sendžikienė, el.p. vaida.sendzikiene@kazluruda.lt, tel. 8 343 68 633</t>
  </si>
  <si>
    <t>Alma Veiverytė, el.p. alma.veiveryte@kazluruda.lt, tel. 8343 68625</t>
  </si>
  <si>
    <t>Judita Simonavičienė, el.p. judita.simonaviciene@kazluruda.lt, tel. 8 343 68623</t>
  </si>
  <si>
    <t>Kazlų Rūdos savivaldybės nevyriausybinių organizacijų ir kitų juridinių bei fizinių asmenų projektų paraiškų 2022 metų priėmimo konkursas/priemonė „Jaunimo iniciatyvų skatinimas“</t>
  </si>
  <si>
    <t>Jaunius Mincevičius, jaunius.mincevicius@yahoo.com, tel. 860698557</t>
  </si>
  <si>
    <t>Neformaliojo suaugusiųjų švietimo ir tęstinio mokymosi programų projektų</t>
  </si>
  <si>
    <t>Paraiškos teikiamos visus metus</t>
  </si>
  <si>
    <t>Ina Živatkauskienė, ina.zivatkauskiene@kazluruda.lt, 864542146</t>
  </si>
  <si>
    <t xml:space="preserve">Vaikų ir jaunimo dalyvavimas poilsio ir kituose socializacijos projektuose </t>
  </si>
  <si>
    <t>Kultūrinių tradicijų skatinimas</t>
  </si>
  <si>
    <t>Sporto srityje veikiančių fizinių ir juridinių asmenų rėmimo projektų įgyvendinimas</t>
  </si>
  <si>
    <t>Ina Živatkauskienė, ina.zivatkauskiene@kazluruda.lt, 864542147</t>
  </si>
  <si>
    <t>Ina Živatkauskienė, ina.zivatkauskiene@kazluruda.lt, 864542148</t>
  </si>
  <si>
    <t>Ina Živatkauskienė, ina.zivatkauskiene@kazluruda.lt, 864542149</t>
  </si>
  <si>
    <t xml:space="preserve">Kėdainių rajono savivaldybės administracija </t>
  </si>
  <si>
    <t>Nevyriausybinių organizacijų veiklos projektų finansavimo iš Kėdainių rajono savivaldybės biudžeto lėšų konkursas</t>
  </si>
  <si>
    <t xml:space="preserve">2022 m. kovo mėn. </t>
  </si>
  <si>
    <t xml:space="preserve">Audronė Stadalnykienė, tel. (8 347) 69 576, el.p. audrone.stadalnykiene@kedainiai.lt </t>
  </si>
  <si>
    <t>Bendruomeninių organizacijų veiklos projektų finansavimo iš Kėdainių rajono savivaldybės biudžeto lėšų konkursas</t>
  </si>
  <si>
    <t>Jaunimo iniciatyvų projektų finansavimo konkursas</t>
  </si>
  <si>
    <t xml:space="preserve">Justina Koriznaitė, tel. (8 347) 69 589,              el.p. justina.koriznaite@kedainiai.lt </t>
  </si>
  <si>
    <t>Jaunimo savanoriškos veiklos projektų finansavimo konkursas</t>
  </si>
  <si>
    <t>Kėdainių rajono savivaldybės vaikų vasaros poilsio ir užimtumo programų konkursas</t>
  </si>
  <si>
    <t>Rytas Tamašauskas, tel (8 347) 69 564,                el.p. rytas.tamasauskas@kedainiai.lt</t>
  </si>
  <si>
    <t>Kėdainių rajono savivaldybės neformaliojo suaugusiųjų švietimo ir tęstinio mokymosi programų finansavimo konkursas</t>
  </si>
  <si>
    <t>Kultūros projektų finansavimo iš Kėdainių rajono savivaldybės biudžeto lėšų konkursas</t>
  </si>
  <si>
    <t xml:space="preserve">2022 m. kovo-balandžio mėn. </t>
  </si>
  <si>
    <t xml:space="preserve">Kęstutis Stadalnykas, tel. (8 347) 69 575,                el.p. kestutis.stadalnykas@kedainiai.lt </t>
  </si>
  <si>
    <t xml:space="preserve">Kultūrinių programų/renginių, tenkinančių vietos gyventojų kultūrinius poreikius, dalinis finansavimas </t>
  </si>
  <si>
    <t>Sporto projektų finansavimo iš Kėdainių rajono savivaldybės biudžeto lėšų konkursas</t>
  </si>
  <si>
    <t xml:space="preserve">Gediminas Misius, tel. (8 347) 50 669, el.p. gediminas.misius@kedainiai.lt </t>
  </si>
  <si>
    <t xml:space="preserve">Sporto / fizinio aktyvumo programų / renginių, tenkinančių vietos gyventojų sporto ir sveikatinimo poreikius, dalinis finansavimas </t>
  </si>
  <si>
    <t>Neįgaliųjų pavėžėjimo / transporto paslaugos</t>
  </si>
  <si>
    <t xml:space="preserve">Donatas Stelmokas, tel. (8 347) 69 528,                                  el.p. donatas.stelmokas@kedainiai.lt </t>
  </si>
  <si>
    <t xml:space="preserve">Jūratė Blinstrubaitė, tel. (8 347) 69 580,                                       el.p. jurate.blinstrubaite@kedainiai.lt </t>
  </si>
  <si>
    <t xml:space="preserve">Pagalbos vaikams (šeimoms), kuriems nustatytas neįgalumas, koordinavimo paslaugos pirkimas  </t>
  </si>
  <si>
    <t>Vaikų dienos centrų veiklos finansavimas</t>
  </si>
  <si>
    <t xml:space="preserve">Socialinės reabilitacijos paslaugų neįgaliesiems bendruomenėje projektų atrankos konkursas (savivaldybės prisidėjimas prie SADM konkursui skiriamų valstybės biudžeto lėšų) </t>
  </si>
  <si>
    <t xml:space="preserve">konkursas įvyko 2021 m. lapkričio mėn. </t>
  </si>
  <si>
    <t xml:space="preserve">Kėdainių rajono vietos veiklos grupės teritorijos vietos plėtros 2015˗2023 m. strategijos įgyvendinimo finansavimas.  (savivaldybės 20 proc.  prisidėjimas prie vietos projektų įgyvendinamų pagal Kėdainių rajono vietos veiklos grupės teritorijos vietos plėtros 2015˗2023 m. strategiją) </t>
  </si>
  <si>
    <t>Kėdainių miesto vietos veiklos grupės 2016–2022 m. vietos plėtros strategijos įgyvendinimo finansavimas (savivaldybės 7,5 proc.  prisidėjimas prie projektų įgyvendinamų pagal Kėdainių miesto vietos veiklos grupės 2016–2022 m. vietos plėtros strategiją)</t>
  </si>
  <si>
    <t>Kelmės rajono savivaldybė</t>
  </si>
  <si>
    <t xml:space="preserve">Nevyriausybinių organizacijų rėmimo iš savivaldybės biudžeto lėšų </t>
  </si>
  <si>
    <t>Kai Kelmės rajono savivaldybės taryba  patvirtins rajono biudžetą</t>
  </si>
  <si>
    <t>Salomėja Ramanauskienė tel. 8 427 69 063; el. p. salomeja.ramanauskiene@kelme.lt</t>
  </si>
  <si>
    <t>Klaipėdos miesto savivaldybės administracija Kultūros skyrius</t>
  </si>
  <si>
    <t>Kultūros ir meno projektų dalinio finansavimo (sričių ir programų) konkursas</t>
  </si>
  <si>
    <t xml:space="preserve">Konkursas buvo paskelbtas 2021 spalio 15 d. Dokumentai buvo priimami 20 darbo dienų. </t>
  </si>
  <si>
    <t>Klaipėdos miesto savivaldybės administracijos Kultūros skyriaus vyr. specialistė Kristina Skiotytė-Radienė kristina.skiotyte@klaipeda.lt (846)396173</t>
  </si>
  <si>
    <t>Klaipėdos miesto savivaldybės administracija Sveikatos skyrius</t>
  </si>
  <si>
    <t>Klaipėdos miesto savivaldybės visuomenės sveikatos rėmimo specialiosios programos įgyvendinimas prioritetinėse srityse</t>
  </si>
  <si>
    <t>Sveikatos apsaugos skyriaus vedėja Rožė Perminienė, tel. Nr. (8
46) 39 60 70, el. p. roze.perminiene@klaipeda.lt</t>
  </si>
  <si>
    <t>Klaipėdos miesto savivaldybė Paramos skyrius</t>
  </si>
  <si>
    <t>Socialinės reabilitacijos paslaugų neįgaliesiems bendruomenėje projektų finansavimo 2022 metų konkursas</t>
  </si>
  <si>
    <t>Konkursas buvo paskelbtas 2021-10-05.Atrinktos 2 organizacijos, kurios bus finansuojamos 2022m.</t>
  </si>
  <si>
    <t>Oksana Šulskienė, tel.Nr. (8 46) 39 61 33, el.p. Oksana.Sulskiene@klaipeda.lt</t>
  </si>
  <si>
    <t>Klaipėdos miesto savivaldybės administracija Socialinės paramos skyrius</t>
  </si>
  <si>
    <t>Socialinių projektų dalinio finansavimo iš savivaldybės biudžeto lėšų konkursas</t>
  </si>
  <si>
    <t>Audronė Jokubauskienė, audrone.jokubauskiene@klaipeda.lt  tel. (846) 396301</t>
  </si>
  <si>
    <t>Dienos socialinės globos, trumpalaikės socialinės globos ir socialinės priežiūros paslaugų teikimo organizavimas miesto gyventojams ne savivaldybės institucijose</t>
  </si>
  <si>
    <t>Gintarė Skirmantienė, gintare.skirmantiene@klaipeda.lt    tel.(8 46) 39 63 01</t>
  </si>
  <si>
    <t>Socialinės globos paslaugų teikimas senyvo amžiaus asmenims ir asmenims su negalia ne savivaldybės institucijose</t>
  </si>
  <si>
    <t>Budinčio globotojo veiklos organizavimas</t>
  </si>
  <si>
    <t>Klaipėdos miesto savivaldybės administracija Švietimo skyrius</t>
  </si>
  <si>
    <t xml:space="preserve"> Vaikų vasaros poilsio programų atrankos ir dalinio finansavimo iš Klaipėdos miesto savivaldybės biudžeto lėšų skyrimo konkursas</t>
  </si>
  <si>
    <t>Švietimo skyriaus vyr. specialistė Sigita Muravjova,                                                    El.p. sigita.muravjova@klaipeda.lt;              tel.  8 46 39 61 67</t>
  </si>
  <si>
    <t>Klaipėdos miesto savivaldybės administracija  Sporto skyrius</t>
  </si>
  <si>
    <t>Sportuojančio vaiko ugdymo programa</t>
  </si>
  <si>
    <t>Skelbimas dėl 2022 metų finansavimo buvo paskelbtas 2021 metais</t>
  </si>
  <si>
    <t>Laima Poškaitė, laima.poskaite@klaipeda.lt, Tel. (8-46) 34 22 58</t>
  </si>
  <si>
    <t>Futbolo sporto šakos motyvuojanti sporto krepšelio programa</t>
  </si>
  <si>
    <t>Buriavimo, irklavimo, baidarių ir kanojų irklavimo sporto šakų programa</t>
  </si>
  <si>
    <t>Aistė Sorokienė, aise.sorokiene@klaipeda.lt, Tel. (8-46) 40 17 13</t>
  </si>
  <si>
    <t>Reprezentacinių Klaipėdos miesto sporto komandų dalinis finansavimas</t>
  </si>
  <si>
    <t>Klaipėdos miesto sporto šakos federacijų sportinė veikla</t>
  </si>
  <si>
    <t>Aistė Viršilienė, aiste.virsiliene@klaipeda.lt, Tel. (8-46) 40 17 20</t>
  </si>
  <si>
    <t>Klaipėdos miesto „Sportas visiems“ renginiai.</t>
  </si>
  <si>
    <t>Dalia Želvytė-Mockuvienė, dalia.zelvyte@klaipeda.lt, Tel. (8-46) 40 17 22</t>
  </si>
  <si>
    <t>Klaipėdos miesto tradiciniai tarptautiniai sporto renginiai.</t>
  </si>
  <si>
    <t>Klaipėdos miesto jachtų su jaunųjų buriuotojų įgulomis dalyvavimas tarptautinėse regatose.</t>
  </si>
  <si>
    <t>Aukšto meistriškumo sportininkų, sulaukusių 19 ir daugiau metų, pasirengimas ir dalyvavimas oficialiose tarptautinėse varžybose.</t>
  </si>
  <si>
    <t>Klaipėdos rajono savivaldybė</t>
  </si>
  <si>
    <t>Klaipėdos rajono savivaldybės ir nevyriausybinių organizacijų bendradarbiavimas</t>
  </si>
  <si>
    <t>Gintautas Bareikis, gintautas.bareikis@klaipedos-r.lt; 868625272</t>
  </si>
  <si>
    <t>Smurto, savižudybių, prikjlausomybių, prekybos žmonėmis prevencija</t>
  </si>
  <si>
    <t>2021 lapkričio mėn.</t>
  </si>
  <si>
    <t>Silvija Paulienė, silvija.pauliene@klaipedos-r.lt; 8 671 59177</t>
  </si>
  <si>
    <t>Asmeninės pagalbos teikimas</t>
  </si>
  <si>
    <t>Iveta Gailienė iveta.gailiene@klaipedos-r.lt; 8 683 24571</t>
  </si>
  <si>
    <t>Klaipėdos rajono bendruomenių vykdomų projektų dalinis finansavimas ( VVG projektai)</t>
  </si>
  <si>
    <t>Sportininkų, reprezentuojančių Klaipėdos rajono savivaldybę aukšto meistriškumo sporto varžybose, finansavimo programa</t>
  </si>
  <si>
    <t>2021 m. lapkričio 25 d.</t>
  </si>
  <si>
    <t>Ugnė Tamošauskienė ugne.tamosauskiene@klaipedos-r.lt 869453126</t>
  </si>
  <si>
    <t>Jaunųjų futbolininkų ugdymo programos įgyvendinimas</t>
  </si>
  <si>
    <t>Klaipėdos krašto buriavimo sporto mokyklos „Žiemys“ ugdymo programos įgyvendinimas</t>
  </si>
  <si>
    <t>Kretingos rajono savivaldybės administracija</t>
  </si>
  <si>
    <t>Kretingos rajono nevyriausybinių organizacijų veiklos skatinimo, finansavimo iš Kretingos rajono savivaldybės biudžeto</t>
  </si>
  <si>
    <t>Kretingos rajono savivvaldybės administracija jaunimo reikalų koordinatorė Inga Biliūnaitė-Rušinskė, el. paštas inga.rusinske@kretinga.lt, tel. 868711662</t>
  </si>
  <si>
    <t>Kretingos rajono Kūno Kultūros ir sporto veiklos programų projektų dalinis finansavimas</t>
  </si>
  <si>
    <t>Kretingos rajono savivaldybės  administracijos Kultūros ir sporto skyriaus vyr. specialistė Janina Augutytė  el.p. janina.augutyte@kretinga.lt;  tel. (8 445)51 192</t>
  </si>
  <si>
    <t>Kupiškio rajono savivaldybės administracija</t>
  </si>
  <si>
    <t>Nevyriausybinių organizacijų projektų finansavimo savivaldybės biudžeto lėšomis konkursas</t>
  </si>
  <si>
    <t>2022 m. II–III ketv.</t>
  </si>
  <si>
    <t>Irena Mockuvienė , el. p.  irena.mockuviene@kupiskis.lt, tel. (8 459) 35 523</t>
  </si>
  <si>
    <t>Religinių bendruomenių projektų dalinio finansavimo savivaldybės biudžeto lėšomis konkursas</t>
  </si>
  <si>
    <t>Vytis Zavackas, el.p.  vytis.zavackas@kupiskis.lt, 
tel. 8 613 95 436</t>
  </si>
  <si>
    <t>Sporto klubų ir kitų nevyriausybinių sporto organizacijų veiklos finansavimo konkursas</t>
  </si>
  <si>
    <t>Jurgita Trifeldienė, el. p. jurgita.trifeldiene@kupiskis.lt, 
tel.(8 459) 35 505</t>
  </si>
  <si>
    <t>Jaunimo iniciatyvų projektų finansavimo savivaldybės biudžeto lėšomis konkursas</t>
  </si>
  <si>
    <t>Gabija Jurkėnaitė, el. p. gabija.jurkenaite@kupiskis.lt, 
tel. (8 459) 35 707</t>
  </si>
  <si>
    <t>Jolanta Makaraitė, el. p. : j. makaraite@pagegiai.lt, tel. nr. 844170413</t>
  </si>
  <si>
    <t xml:space="preserve">Nevyriausybinių organizacijų projektų finansavimo konkursas </t>
  </si>
  <si>
    <t xml:space="preserve">Pagėgių savivaldybės administracija </t>
  </si>
  <si>
    <t>Mantas Tomaševičius, tel. 8 618 18046, el.p. mantas.tomasevicius@neringa.lt</t>
  </si>
  <si>
    <t xml:space="preserve">Kūno kultūros ir sporto projektų, iš dalies finansuojamų Neringos savivaldybės  biudžeto lėšomis, konkursas  </t>
  </si>
  <si>
    <t>Neringos savivaldybės administracija</t>
  </si>
  <si>
    <t>Diana Liutkutė, tel. 8469 52622, el. p. diana.liutkute@neringa.lt</t>
  </si>
  <si>
    <t>Konkursas vyks š. m. nuo lapkričio 12  d. iki gruodžio 10 d.</t>
  </si>
  <si>
    <t>Planuojame skirti įvairių sektorių organizacijoms, šiuo metu išskirti kiek nevyriausybinėms - negalime. Aiški  suma paaiškės po biudžeto patvirtinimo.</t>
  </si>
  <si>
    <t xml:space="preserve">Kultūros bei meno sričių ir programų projektų dalinio finansavimo Neringos savivaldybės biudžeto lėšomis konkursas </t>
  </si>
  <si>
    <t>Audronė Tribulaitė, tel. 8 659 28007, el. p. audrone.tribulaite@neringa.lt</t>
  </si>
  <si>
    <t xml:space="preserve">Nevyriausybinių organizacijų socialinių projektų dalinio finansavimo Neringos savivaldybės biudžeto lėšomis konkursas </t>
  </si>
  <si>
    <t>Gintautas Matkevičius, gintautas.matkevicius@moletai.lt, tel. 838354732</t>
  </si>
  <si>
    <t xml:space="preserve">Molėtų rajono savivaldybės sporto projektų finansavimo konkursas </t>
  </si>
  <si>
    <t>Molėtų rajono savivaldybės administracija</t>
  </si>
  <si>
    <t>Molėtų rajono savivaldybės nevyriausybinių organizacijų projektų finansavimo konkursas</t>
  </si>
  <si>
    <t>Rasa Karūžaitė, rasa.karuzaite@moletai.lt, tel. 838354793</t>
  </si>
  <si>
    <t xml:space="preserve">Konkursas Molėtų rajono savivaldybės nevyriausybinių organizacijų, veikiančių neįgaliųjų socialinės integracijos ir socialinių paslaugų teikimo srityje, projektams finansuoti </t>
  </si>
  <si>
    <t>Aušra Parulienė, el.p. ausra.paruliene@marijampole.lt (8 343) 90 022</t>
  </si>
  <si>
    <t>Socialinės reabilitacijos paslaugų neįgaliesiems bendruomenėje teikimo projektų finansavimo konkuras</t>
  </si>
  <si>
    <t>Marijampolės savivaldybės administracija</t>
  </si>
  <si>
    <t>Raimonda Knygauskaitė-Dvylienė, el.p.raimonda.dvyliene@marijampole.lttel. (8 343) 90 008</t>
  </si>
  <si>
    <t xml:space="preserve">Projekto, skirto socialinės integracijos paslaugoms iš pataisos įstaigų paleidžiamiems (paleistiems) asmenims teikti Marijampolės savivaldybėje, atrankos konkurso </t>
  </si>
  <si>
    <t xml:space="preserve">Laima Žigienė, el. p. laima.zigiene@marijampole.lt; tel.      (8 343) 90 095                            </t>
  </si>
  <si>
    <t>Socialinės globos paslaugos vaikams</t>
  </si>
  <si>
    <t>Daiva Lieguvienė, el. p. daiva.lieguviene@marijampole.lt; tel. (8 343) 90 095</t>
  </si>
  <si>
    <t>Socialinės globos paslaugos senyvo amžiaus žmonėms</t>
  </si>
  <si>
    <t>Laima Žigienė, el. p. laima.zigiene@marijampole.lt; tel.      (8 343) 90 095</t>
  </si>
  <si>
    <t>Palydimoji paslauga jaunuoliams</t>
  </si>
  <si>
    <t>Apgyvendinimas apsaugotame būste</t>
  </si>
  <si>
    <t xml:space="preserve">Raimonda Knygauskaitė-Dvylienė, el.p.raimonda.dvyliene@marijampole.lt; tel. (8 343) 90 008;                      Laima Žigienė, el. p. laima.zigiene@marijampole.lt; tel.      (8 343) 90 095 </t>
  </si>
  <si>
    <t>Psichosocialinė pagalba</t>
  </si>
  <si>
    <t>Apgyvendinimas savarankiško gyvenimo namuose</t>
  </si>
  <si>
    <t>Laima Žigienė, el. p. laima.zigiene@marijampole.lt; tel.      (8 343) 90 095;                              Rasa Matusienė, el. p. rasa.matusiene@marijampole.lt;       tel. (8 343) 90 008</t>
  </si>
  <si>
    <t>Socialinių įgūdžių ugdymas, palaikymas ir (ar) atkūrimas</t>
  </si>
  <si>
    <t>Raimonda Knygauskaitė-Dvylienė, el.p.raimonda.dvyliene@marijampole.lt; tel. (8 343) 90 008</t>
  </si>
  <si>
    <t>Pagalba į namus</t>
  </si>
  <si>
    <t>Rasa Matusienė, el. p. rasa.matusiene@marijampole.lt;       tel. (8 343) 90 008</t>
  </si>
  <si>
    <t>Akredituota vaikų dienos socialinės priežiūra</t>
  </si>
  <si>
    <t>Rasa Matusienė, el. p. rasa.matusiene@marijampole.lt;    tel. (8 343) 90 008;                           Raimonda Knygauskaitė-Dvylienė, el. p. raimonda.dvyliene@marijampole.lt; tel. (8 343) 90 008;                         Aušra Parulienė, el. p. ausra.paruliene@marijampole.lt;      tel. (8343) 90 022</t>
  </si>
  <si>
    <t>Nevyriausybinių organizacijų socialinių projektų atrankos ir finansavimo Marijampolės savivaldybės biudžeto lėšomis konkursas</t>
  </si>
  <si>
    <t>Reda Blaškevičienė                            tel. Nr. 8-343-90005                         el.p. reda.blaskeviciene@marijampole.lt</t>
  </si>
  <si>
    <t>Marijampolės savivaldybės visuomenės sveikatos rėmimo specialioji programa</t>
  </si>
  <si>
    <t>Vilija Dulskė, vilija.dulske@marijampole.lt, 834390078</t>
  </si>
  <si>
    <t>Marijampolės savivaldybės viešųjų kultūros įstaigų, nevyriausybinių kultūros organizacijų, bendruomenių kultūros projektų finansavimas</t>
  </si>
  <si>
    <t>Marijampolės savivaldybė</t>
  </si>
  <si>
    <t>Nerijus Mašalaitis, nerijus.masalaitis@marijampole.lt, 868566010</t>
  </si>
  <si>
    <t>Švietimas lyčių lygybės klausimais, patyčių bei smurto prevencija švietimo įstaigose</t>
  </si>
  <si>
    <t>Marijampolės savivaldybės nebiudžetinių juridinių asmenų aukšto meistriškumo sporto projektų finansavimo konkursas</t>
  </si>
  <si>
    <t>Nerijus Mašalaitis, nerijus.masalaitis@marijampole.lt, 868566009</t>
  </si>
  <si>
    <t>Marijampolės savivaldybės kūno kultūros ir sporto srityse veikiančių fizinių ir juridinių asmenų projektų finansavimas</t>
  </si>
  <si>
    <t>Inesa Mažėtienė, inesa.mazetiene@marijampole.lt, 8 343 90013</t>
  </si>
  <si>
    <t>Aplinkosauginio švietimo, aplinkosaugos projektų paraiškų finansavimas</t>
  </si>
  <si>
    <t>Loreta Rutkauskienė el.paštas loreta.rutkauskiene@marijampole.lt  tel. (8 618 14702)</t>
  </si>
  <si>
    <t>Marijampolės savivaldybės jaunimo iniciatyvų programų 2022 metų finansavimo konkursas</t>
  </si>
  <si>
    <t>Marijampolės savivaldybės savanoriškos tarnybos įgyvendinimo savanorius priimančių organizacijų programų projektų finansavimo 2022 metų konkursas</t>
  </si>
  <si>
    <t>Marijampolės savivaldybės jaunimo politikos įgyvendinimo 2019-2020 metų programos projektų finansavimo 2022 metų konkursas</t>
  </si>
  <si>
    <t>Neringa Rasiulienė, neringa.rasiuliene@lazdijai.lt,  869876910</t>
  </si>
  <si>
    <t xml:space="preserve">Etninės kultūros išsaugojimo ir puoselėjimo programų ir projektų finansavimas </t>
  </si>
  <si>
    <t>Lazdijų rajono savivaldybės administracija</t>
  </si>
  <si>
    <t>Meno kolektyvų ir su meno kolektyvų veikla susijusių kultūrinių projektų finansavimas</t>
  </si>
  <si>
    <t>Vaiva Čepononienė, vaiva.cepononiene@lazdijai.lt, 8613 28 027</t>
  </si>
  <si>
    <t>Lazdijų rajono savivaldybės nevyriausybinių ir bendruomeninių organizacijų finansavimo iš savivaldybės biudžeto konkursas</t>
  </si>
  <si>
    <t>Agnė Zablackienė, agne.zablackiene@lazdijai.lt, 8 620  90 859</t>
  </si>
  <si>
    <t>Socialinės reabilitacijos paslaugų neįgaliesiems bendruomenėje 2023 metais projektams finansuoti</t>
  </si>
  <si>
    <t>Auksė Stirbienė, aukse.stirbiene@lazdijai.lt, 8 612 97 403</t>
  </si>
  <si>
    <t>Neformaliojo suaugusiųjų švietimo ir tęstinio mokymosi programų konkursas</t>
  </si>
  <si>
    <t>Sporto srityje veikiančių fizinių ir juridinių asmenų veiklos finansavimo iš savivaldybės biudžeto programos konkursas</t>
  </si>
  <si>
    <t>Vaikų ir paauglių  nusikalstamumo prevencijos programų konkursas</t>
  </si>
  <si>
    <t>Vaikų vasaros poilsio programų konkursas</t>
  </si>
  <si>
    <t>Asta Grėbliūnienė, asta.grebliuniene@lazdijai.lt, 8 619 69 463</t>
  </si>
  <si>
    <t>Lazdijų rajono savivaldybės jaunimo iniciatyvų projektų finansavimo konkursas</t>
  </si>
  <si>
    <t>Pakruojo rajono savivaldybės administracija</t>
  </si>
  <si>
    <t>Pakruojo rajono jaunimo organizacijų ir neformalių jaunimo grupių projektų finansavimo konkursas</t>
  </si>
  <si>
    <t>2022 m. kovo-balandžio mėn.</t>
  </si>
  <si>
    <t>Dijana Smuitytė, el.p. dijana.samuityte@pakruojis.lt, tel. 8 687 38374</t>
  </si>
  <si>
    <t>Nevyriausybinių organizacijų rėmimo programa</t>
  </si>
  <si>
    <t>Gitana Udrytė-Šichovcova, al. P. gitana.udryte@pakruojis.lt , tel. 8 421 69079</t>
  </si>
  <si>
    <t>Pakruojo rajono bedruomenių rėmimo programa</t>
  </si>
  <si>
    <t>Kazimiera Klabienė, el.p. kazimiera.klabiene@pakruojis.lt, tel. 8 611 30511</t>
  </si>
  <si>
    <t>Pakruojo rajono savivaldybės lėšomis remiamų sporto projektų įgyvendinimui</t>
  </si>
  <si>
    <t>Raimundas Tamašauskas, el.p. raimundas.tamasauskas@pakruojis.lt, 8 698 57693</t>
  </si>
  <si>
    <t>Palangos miesto savivaldybė</t>
  </si>
  <si>
    <t>Kūno kultūros ir sporto projektų finansavimo konkursas</t>
  </si>
  <si>
    <t xml:space="preserve"> Nijolė Vargonienė, nijole.vargoniene@palanga.lt, tel. 846048721</t>
  </si>
  <si>
    <t>Vaikų vasaros  poilsio programų rėmimo konkursas</t>
  </si>
  <si>
    <t>Kultūros projektų atrankos konkursas</t>
  </si>
  <si>
    <t>Jolanta Mažrimė, el. p. jolanta.mazrime@palanga.lt, tel. 8 (460) 34 156</t>
  </si>
  <si>
    <t>Reprezentacinio Palangos miesto renginio statuso suteikimo konkursas</t>
  </si>
  <si>
    <t>2021 m. lapkričio mėn.</t>
  </si>
  <si>
    <t>Socialinių projektų atrankos konkursas</t>
  </si>
  <si>
    <t>Renata Juciene, el.p. renata.juciene@palanga.lt, tel. (8 460 34 162</t>
  </si>
  <si>
    <t>2021 metų socialinės reabilitacijos paslaugų neįgaliesiems bendruomenėje projektų atrankos konkursas</t>
  </si>
  <si>
    <t>Jaunimo iniciatyvų skatinimo konkursas</t>
  </si>
  <si>
    <t>Laura Janušienė, el. p. laura.janusiene@palanga.lt, tel. 8 684 54 628</t>
  </si>
  <si>
    <t>Etninės kultūros plėtros Palangos mieste 2020-2023 m. programa</t>
  </si>
  <si>
    <t>Janina Balužė, el. p. janina.baluze@palanga.lt, tel. (8 460 34 157)</t>
  </si>
  <si>
    <t>Tradicinių religinių bendruomenių rėmimo konkursas</t>
  </si>
  <si>
    <t>Sveikatos projektai</t>
  </si>
  <si>
    <t>Irma Babičaitė-Kučinskienė, el. p. irma.kucinskiene@palanga.lt, tel. Nr. 8 460 48 718</t>
  </si>
  <si>
    <t>Panevėžio miesto savivaldybės administracija</t>
  </si>
  <si>
    <t>Panevėžio miesto savivaldybės jaunimo ir su jaunimu dirbančių organizacijų finansavimo iš savivaldybės biudžeto lėšų konkursai (projektai, veiklos programos, metų eigoje kylančios iniciatyvos).</t>
  </si>
  <si>
    <t>Toma Karosienė, toma.karosiene@panevezys.lt , 868706229</t>
  </si>
  <si>
    <t>Panevėžio miesto savivaldybės nevyriausybinių organizacijų finansavimo iš Savivaldybės biudžeto lėšų konkursas (finansuojamos NVO, BO, RB)</t>
  </si>
  <si>
    <t>2022 m. sausio mėn.</t>
  </si>
  <si>
    <t>Goda Voveriūnaitė-Kaminskienė, goda.voveriunaite-kaminskienė@panevezys.lt, (8 45) 501 204</t>
  </si>
  <si>
    <t>2022 m. Panevėžio miesto savivaldybės sporto renginių projektų finansavimo konkursas</t>
  </si>
  <si>
    <t>Alvidas Savickas, alvidas.savickas@panevezys.lt, +37045501357</t>
  </si>
  <si>
    <t>Panevėžio miesto savivaldybės sporto organizacijų projektų įgyvendinimo trimetės (2019-2022 m.) programos finansavimo konkursas</t>
  </si>
  <si>
    <t>2022 m. kovo/balandžio mėn.</t>
  </si>
  <si>
    <t>Živilė Užtupaitė, zivile.uztupaite@panevezys.lt, +370 45 501 395</t>
  </si>
  <si>
    <t>Neigiamų socialinių veiksnių prevencijos konkursas</t>
  </si>
  <si>
    <t>Audronė Bagdanskienė, audrone.bagdanskiene@panevezys.lt, (8 45) 501 380</t>
  </si>
  <si>
    <t>Vaikų vasaros stovyklos</t>
  </si>
  <si>
    <t>2022 m. kovo- balandžio mėn</t>
  </si>
  <si>
    <t>Neformaliojo suaugusiųjų švietimo ir tęstinio mokymosi programa</t>
  </si>
  <si>
    <t>Kultūros ir meno projektų dalinio finansavimo programa</t>
  </si>
  <si>
    <t>Danguolė Čepukienė, danguole.cepukiene@panevezys.lt, (8 45) 501 246</t>
  </si>
  <si>
    <t>Kultūros ir meno projektų kofinansavimo programa</t>
  </si>
  <si>
    <t>2022 m. iki rugsėjo mėn. (konkursas skelbiamas kitiems metams)</t>
  </si>
  <si>
    <t>Mėgėjų ir meno kolektyvų dalinio finansavimo programa</t>
  </si>
  <si>
    <t>2022 m. iki kovo 1 d.</t>
  </si>
  <si>
    <t>Panevėžio miesto savivaldybės administracija/ LR Socialinės apsaugos ir darbo ministerija (Valstybės biudžeto lėšos ir Savivaldybės biudžeto lėšos)</t>
  </si>
  <si>
    <t>Socialinės reabilitacijos paslaugų neįgaliesiems teikimo bendruomenėje projektai</t>
  </si>
  <si>
    <t xml:space="preserve">Konkursas paskelbtas 2021 m. spalio 6 d., lėšos 2022 metams paskirstytos </t>
  </si>
  <si>
    <t>Violeta Petraitienė, violeta.petraitiene@panevezys,lt, (8 45) 501385</t>
  </si>
  <si>
    <t>Panevėžio rajono savivaldybės administracija</t>
  </si>
  <si>
    <t>Aušvydas Plėštys, tel. (8 45) 58 29 04, el. p. ausvydas.plestys@panrs.lt</t>
  </si>
  <si>
    <t>Nevyriausybinių sporto organizacijų finansavimo programa</t>
  </si>
  <si>
    <t>Danutė Pociuvienė, tel. (8 45) 45 44 77, 8 616 80 931, el.p. danute.pociuviene@panrs.lt</t>
  </si>
  <si>
    <t>Neformaliojo suaugusiųjų švietimo ir tęstinio mokymosi programa *</t>
  </si>
  <si>
    <t xml:space="preserve">Diana Žukauskienė, tel. (8 45) 58 29 37, el. p. diana.zukauskiene@panrs.lt </t>
  </si>
  <si>
    <t>Jaunimo užimtumo skatinimo projektų rėmimo programa *</t>
  </si>
  <si>
    <t xml:space="preserve"> Sandra Budreikienė, tel.: (8 45) 45 40 28, 8 620 13 105, el. p. sandra.budreikiene@panrs.lt.</t>
  </si>
  <si>
    <t>Visuomenės sveikatos rėmimo specialiosios programo projektų rėmimo programa*</t>
  </si>
  <si>
    <t xml:space="preserve">Renata Valantinienė, tel.: (8 45) 58 26 93, 8 618 02 445, el. p. renata.valantiniene@panrs.lt </t>
  </si>
  <si>
    <t>Kaimo bendruomenių, ir nevyriausybinių organizacijų programos</t>
  </si>
  <si>
    <t>Sudaryta komisija</t>
  </si>
  <si>
    <t xml:space="preserve">Ramunė Buterlevičienė, tel. (8 45) 58 69 53, 8 603 12 625, el. p. ramune.buterleviciene@panrs.lt </t>
  </si>
  <si>
    <t>Socialinės reabilitacijos paslaugų neįgaliesiems bendruomenėje programa</t>
  </si>
  <si>
    <t>Dalia Grigaliūnienė, tel. (8 45) 58 29 87, el. p. dalia.grigaliuniene@panrs.lt</t>
  </si>
  <si>
    <t>Gabrielė Jančienė, tel. (8 45) 58 29 39, el. p. gabriele.janciene@panrs.lt</t>
  </si>
  <si>
    <t>Pasvalio rajono savivaldybė</t>
  </si>
  <si>
    <t>Pasvalio rajono savivaldybės nevyriausybinių organizacijų projektų rėmimas iš savivaldybės biudžeto lėšų</t>
  </si>
  <si>
    <t>Dalia Grigaravičienė, el paštas: d.grigaraviciene@pasvalys.lt; tel. Nr.    +370 686 08169</t>
  </si>
  <si>
    <t>Jurgita Budrienė, jurgita.budriene@plunge.lt, 8 448 73132</t>
  </si>
  <si>
    <t>NVO programų rėmimas</t>
  </si>
  <si>
    <t>Ligita Ratienė, ligita.ratiene@plunge.lt, 8  448 20407</t>
  </si>
  <si>
    <t>Transporto paslaugų teikimas Plungės rajono savivaldybės neįgaliesiems programos įgyvendinimui</t>
  </si>
  <si>
    <t>Sporto projektų rėmimas</t>
  </si>
  <si>
    <t>Julija Čiuželienė, julija.ciuzeliene@plunge.lt 8448 73158</t>
  </si>
  <si>
    <t>Prienų rajono savivaldybės administracija</t>
  </si>
  <si>
    <t>Finansavimas savivaldybės biudžeto lėšomis. Priemonė „Nevyriausybinių organizacijų veiklos finansavimas“</t>
  </si>
  <si>
    <t>Raimonda Kubilienė, el. p. raimonda.kubiliene@prienai.lt,          tel. (8 319) 61 135</t>
  </si>
  <si>
    <t>Finansavimas savivaldybės biudžeto lėšomis. Priemonė „Jaunimo organizacijų veiklos finansavimas“</t>
  </si>
  <si>
    <t>2022 m. kovo-balandžio mėn</t>
  </si>
  <si>
    <t>Rimantas Šiugždinis, el. p.                   rimantas.siugzdinis@prienai.lt,            tel. (8 319) 61 106</t>
  </si>
  <si>
    <t>Finansavimas savivaldybės biudžeto lėšomis. Priemonė „Religinių bendruomenių ir bendrijų finansavimas“</t>
  </si>
  <si>
    <t xml:space="preserve">Finansavimas savivaldybės biudžeto lėšomis. Priemonė „Prienų rajono ir miesto VVG vietos plėtros projektų finansavimas“ </t>
  </si>
  <si>
    <t>Finansavimas savivaldybės biudžeto lėšomis. Priemonė „Fizinio aktyvumo ir sporto veiklos skatinimas“</t>
  </si>
  <si>
    <t>Artiomas Marchockis, el. p. artiomas.marchockis@prienai.lt,      tel. (8 319) 61138</t>
  </si>
  <si>
    <t xml:space="preserve">Finansavimas savivaldybės biudžeto lėšomis. Priemonė „Sporto projektų finansavimas“ </t>
  </si>
  <si>
    <t>Artiomas Marchockis, el. p. artiomas.marchockis@prienai.lt,      tel. (8 319) 61139</t>
  </si>
  <si>
    <t>Finansavimas savivaldybės biudžeto lėšomis. Priemonė „Socialines paslaugas teikiančių nevyriausybinių organizacijų transporto priemonių išlaikymas“</t>
  </si>
  <si>
    <t>Visus metus (pagal pateiktus prašymus)</t>
  </si>
  <si>
    <t>Zita Matukaitienė, el. p. zita.matukaitiene@prienai.lt,                             tel. (8 319) 61 132</t>
  </si>
  <si>
    <t>Finansavimas savivaldybės biudžeto lėšomis. „Socialinės reabilitacijos paslaugų neįgaliesiems teikimo bendruomenėje 2022 metais projektų finansavimas“</t>
  </si>
  <si>
    <t>Konkursas įvyko 2021 m. spalio-gruodžio mėn.</t>
  </si>
  <si>
    <t>Radviliškio raj. sav. administracija</t>
  </si>
  <si>
    <t>Jaunimo ir kitų nevyriausybinių organizacijų projektų rėmimo konkursas</t>
  </si>
  <si>
    <t>Rimvydas Aleknavičius, rimvydas.aleknavicius@radviliskis.lt, 862033786</t>
  </si>
  <si>
    <t>Radviliškio rajono savivaldybės vaikų socializacijos ir poilsio programų rėmimo konkursas</t>
  </si>
  <si>
    <t>Ieva Ražinskienė, ieva.razinskiene@radviliskis.lt     (8422) 69 047</t>
  </si>
  <si>
    <t>Sporto programų, projektų dalinis finansavimas</t>
  </si>
  <si>
    <t>Rimas Špakauskas rimas.spakauskas@radviliskis.lt  842269149</t>
  </si>
  <si>
    <t>Visuomenės aplinkosauginio švietimo konkursas</t>
  </si>
  <si>
    <t>Valentina Grinienė   valentina.griniene@radviliskis.lt   868716011</t>
  </si>
  <si>
    <t xml:space="preserve">Raseinių rajono savivaldybės administracija </t>
  </si>
  <si>
    <t>Rietavo savivaldybės administracija</t>
  </si>
  <si>
    <t>2022 m. kovo 1 d.</t>
  </si>
  <si>
    <t>Kristina Pužauskienė, el.p. kristina.puzauskiene@rietavas.lt, (8 448) 73 204</t>
  </si>
  <si>
    <t>Suaugusiųjų neformalus švietimas ("Trečiojo amžiaus universitetas")</t>
  </si>
  <si>
    <t>Tverų dienos centras</t>
  </si>
  <si>
    <t>Sutrikusio intelekto žmonių globos bendrija "Rietavo viltis"</t>
  </si>
  <si>
    <t>Rokiškio rajono savivaldybės administracija, švietimo ir sporto skyrius</t>
  </si>
  <si>
    <t>skyrius Jaunimo iniciatyvų projektų finansavimo konkuras</t>
  </si>
  <si>
    <t>Gediminas Kriovė, g.kriove@post.rokiskis.lt, +37063871480</t>
  </si>
  <si>
    <t>Vaikų ir jaunimo socializacijos programos finansavimas</t>
  </si>
  <si>
    <t>Danutė Kniazytė, jaunimas@post.rokiskis.lt, +37061692848</t>
  </si>
  <si>
    <t>Rokiškio rajono savivaldybės administracija, kultūros ir komunikacijso skyrius</t>
  </si>
  <si>
    <t>Kultūros ir sporto NVO finansavimas</t>
  </si>
  <si>
    <t>Janina Komkienė, j.komkiene@post.rokiskis.lt, +37061009618</t>
  </si>
  <si>
    <t>Rokiškio rajono savivaldybės administracija</t>
  </si>
  <si>
    <t>Tikslinės lėšos, skirtos įstaigų projektų, gavusių Europos ir kitų fondų ,programų finansavimą, daliniam jų finansavimui (finansuojama ne įstaigų veikla, o jų projektų dalinis finansavimas)</t>
  </si>
  <si>
    <t>Jurgita Blaževičiūtė, verslas@post.rokiskis.lt, 8 682 31753</t>
  </si>
  <si>
    <t>Rokiškio rajono savivaldybės administracijos Socialinės paramos ir sveikatos skyrius</t>
  </si>
  <si>
    <t>Socialinės reabilitacijos paslaugų neįgaliesiems bendruomenėje projektų finansavimas</t>
  </si>
  <si>
    <t>Zita Čaplikienė, z.caplikiene@post.rokiskis.lt +37061220145</t>
  </si>
  <si>
    <t>Visuomenės sveikatos rėmimo specialioji programa</t>
  </si>
  <si>
    <t>Skuodo rajono savivaldybės administracija</t>
  </si>
  <si>
    <t>„Kultūros ir turizmo, sporto, jaunimo ir bendruomenių veiklos aktyvinimo programa“ numatyta 3.5.1.2 priemonė „NVO rėmimas“</t>
  </si>
  <si>
    <t>Gintas Andriekus, info@skouds.lt,            8 686 586 75, Laura Popovienė, laura.popoviene@skouds.lt, 8 604 74 675</t>
  </si>
  <si>
    <t>Dalinio finansavimo lėšos</t>
  </si>
  <si>
    <t>Gintas Andriekus, info@skouds.lt,            8 686 586 75</t>
  </si>
  <si>
    <t xml:space="preserve">Šakių rajono savivaldybės administracija </t>
  </si>
  <si>
    <t>Socialinės ir sveikatos apsaugos programa</t>
  </si>
  <si>
    <t xml:space="preserve">Daiva Pilypaitytė, el. p. daiva.pilypaityte@sakiai.lt,                       tel. nr. 8 345 66102 </t>
  </si>
  <si>
    <t xml:space="preserve">Kultūros ir turizmo plėtros programa </t>
  </si>
  <si>
    <t>Asta Kėvelaitytė, el. p. asta.kevelaityte@sakiai.lt,                     tel. nr. 8 345 66110</t>
  </si>
  <si>
    <t>Regioninės plėtros ir bendruomeninių iniciatyvų programa</t>
  </si>
  <si>
    <t xml:space="preserve">Janina Povilaitytė, el. p. janina.povilaityte@gmail.com,                tel nr. 8 345 66100 </t>
  </si>
  <si>
    <t xml:space="preserve">Jaunimo projektų finansavimo </t>
  </si>
  <si>
    <t>Danutė Jurgutienė, el. p. danute.jurgutiene@sakiai.lt,                    tel. nr. 8 345 66115</t>
  </si>
  <si>
    <t xml:space="preserve">Mokymosi visą gyvenimą, jaunimo ir sporto programa                         </t>
  </si>
  <si>
    <t xml:space="preserve">Ingrida Kasparavičienė, el. p. ingrida.kasparaviciene@sakiai.lt,            tel. nr. 8 345 60764                             Modesta Remezienė, el. p. modesta.remeziene@sakiai.lt,                tel. nr. 8 345 66151;                                </t>
  </si>
  <si>
    <t xml:space="preserve">Ūkio plėtros programa              </t>
  </si>
  <si>
    <t xml:space="preserve">Kristina Juodvalkienė, el. p. kristina.juodvalkiene@sakiai.lt,                  tel. nr. 8 345 66136                                            Modesta Remezienė, el. p. modesta.remeziene@sakiai.lt,                tel. nr. 8 345 66151                     </t>
  </si>
  <si>
    <t>Šakių rajono savivladybės jaunimo kūrybos ir sporto centras</t>
  </si>
  <si>
    <t xml:space="preserve">Šakių rajono savivaldybės sporto projektų finansavimas </t>
  </si>
  <si>
    <t xml:space="preserve">Vitalija Gudzinevičienė, el.p. vitalijagster@gmail.com,                                               tel. nr. 8 612 71405 </t>
  </si>
  <si>
    <t>Šalčininkų rajono savivaldybės administracija</t>
  </si>
  <si>
    <t xml:space="preserve">Nevyriausybinių organizacijų projektų finansavimo Šalčininkų rajono savivaldybės biudžeto lėšomis konkursas </t>
  </si>
  <si>
    <t>Justyna Balion-Voitonis, justyna.balion@salcininkai.lt, 838057006</t>
  </si>
  <si>
    <t>Šalčininkų rajono savivaldybės jaunimo projektų 2022 m. konkursas</t>
  </si>
  <si>
    <t>2022 m. sausio 7 d.</t>
  </si>
  <si>
    <t>Justyna Balion-Voitonis, justyna.balion@salcininkai.lt, 838057007</t>
  </si>
  <si>
    <t>Šalčininkų rajono savivaldybės religinių bendrijų rėmimo programa</t>
  </si>
  <si>
    <t>Erika Sudnicka, erika.sudnicka@salcininkai.lt, 838030163</t>
  </si>
  <si>
    <t>Šalčininkų r. sav. admn.</t>
  </si>
  <si>
    <t>Sporto projektų finansavimas</t>
  </si>
  <si>
    <t>Valerij Kočan, valerij.kocan@salcininkai.lt, 838030176</t>
  </si>
  <si>
    <t>Šalčininkų rajono savivaldybės administracija (lėšos savivaldybėms paskirstomos LR socialinės apsaugos ir darbo ministro)</t>
  </si>
  <si>
    <t>Stiprinti bendruomeninę veiklą savivaldybėse</t>
  </si>
  <si>
    <t>2022m. balandžio 15 d.</t>
  </si>
  <si>
    <t>Svetlana Čiž, svetlana.ciz@salcininkai.lt,  838020207</t>
  </si>
  <si>
    <t>Socialinės reabilitacijos paslaugų neįgaliesiems bendruomenėje projektų finansavimas iš valstybės ir savivaldybės biudžeto lėšų</t>
  </si>
  <si>
    <t>Regina Sokolovič, regina.sokolovic@salcininkai.lt, 8 38030172</t>
  </si>
  <si>
    <t>Šiaulių miesto savivaldybės administracija</t>
  </si>
  <si>
    <t>Skatinti nevyriausybinių organizacijų veiklą ir užtikrinti jų plėtrą</t>
  </si>
  <si>
    <t>2022 m. vasario - kovo mėn.</t>
  </si>
  <si>
    <t xml:space="preserve">Jurgita Vorevičienė el.p.: jurgita.voreviciene@siauliai.lt tel. 8 (41) 596 308 </t>
  </si>
  <si>
    <t>Šiaulių rajono savivaldybės administracija</t>
  </si>
  <si>
    <t>Šiaulių rajono nevyriausybinių organizacijų rėmimas</t>
  </si>
  <si>
    <t>Irena Eigirdienė; irena.eigirdiene@siauliuraj.lt; 841 596 667</t>
  </si>
  <si>
    <t>Šilalės rajono savivaldybės administracija</t>
  </si>
  <si>
    <t>Nevyriausybinių organizacijų rėmimo programos įgyvendinimas</t>
  </si>
  <si>
    <t>2022 m. II ketvirtis</t>
  </si>
  <si>
    <t>Vaida Pundinienė, vaida.pundiniene@silale.lt, 8 449 45335</t>
  </si>
  <si>
    <t>Jaunimo politikos 2020-2022 metų plėtros programa</t>
  </si>
  <si>
    <t>Lina Maslauskienė, lina.maslauskiene@silale.lt, 8 620 84081</t>
  </si>
  <si>
    <t>Etninės kultūros plėtros programos parengimas ir įgyvendinimas</t>
  </si>
  <si>
    <t>Jovita Voverienė, jovita.voveriene@silale.lt, 8 449 45 345</t>
  </si>
  <si>
    <t>Visuomenės sveikatos rėmimo specialiosios programos įgyvendinimas</t>
  </si>
  <si>
    <t>Dalė Briedienė, dale.briediene@silale.lt, 8 615 79 917</t>
  </si>
  <si>
    <t>Tradicinių, tarptautinių ir kitų sporto priemonių vykdymas bei sporto klubų dalinis rėmimas</t>
  </si>
  <si>
    <t>Akvilina Žąsytienė, akvilina.žasytiene@silale.lt, 8 449 76 135</t>
  </si>
  <si>
    <t>Vaikų ir jaunimo vasaros poilsio organizavimas</t>
  </si>
  <si>
    <t>Neplanuotoms švietimo, kultūros ir kitoms priemonės įgyvendinimui</t>
  </si>
  <si>
    <t>Danguolė Vėlavičiutė, danguole.velaviciute@silale.lt, 8 449 76 136</t>
  </si>
  <si>
    <t>Šilutės rajono savivaldybės administracija</t>
  </si>
  <si>
    <t>Bendruomenių rėmimo programa</t>
  </si>
  <si>
    <t>Rasa Bičkauskienė, rasa.bickauskiene@silute.lt;  tel. (8 656) 84 899</t>
  </si>
  <si>
    <t>Religinių bendruomenių ir bendrijų rėmimo programa</t>
  </si>
  <si>
    <t>Kultūros plėtros ir paveldo puoselėjimo programa</t>
  </si>
  <si>
    <t>Kristina Kožemiakinienė, kristina.kozemiakiniene@silute.lt;  tel. (8 441) 79 283</t>
  </si>
  <si>
    <t>Soc. reabilitacijos paslaugų neįgaliesiems teikimo bendruomenėje projektai</t>
  </si>
  <si>
    <t>Loreta Valienė, loreta.valiene@silute.lt tel. (8 441) 79 257</t>
  </si>
  <si>
    <t>Šilutės rajono savivaldybės sportininkų ugdymo centrų, sporto klubų ir kitų nevyriausybinių organziacijų sportinės veiklos dalinio finansavimo konkursas</t>
  </si>
  <si>
    <t>Eglė Čėsnienė, egle.cesniene@silute.lt; tel. 8441 79281</t>
  </si>
  <si>
    <t>Šilutės rajono savivaldybės jaunimo programos projektų finansavimo 2022 m. konkursas</t>
  </si>
  <si>
    <t>Širvintų rajono savivaldybės administracija</t>
  </si>
  <si>
    <t>Širvintų rajono savivaldybės nevyriausybinių organizacijų projektų rėmimas iš Savivaldybės biudžeto lėšų</t>
  </si>
  <si>
    <t>Eglė Piškinaitė, egle.piskinaite@sirvintos.lt       8 615 74665</t>
  </si>
  <si>
    <t>Širvintų rajono savivaldybės jaunimo veiklos skatinimas</t>
  </si>
  <si>
    <t>Gintarė Lipskė gintare.lipske@sirvintos.lt          8 647 37868</t>
  </si>
  <si>
    <t>Širvintų rajono savivaldybės visuomenės sveikatos rėmimo specialioji programa</t>
  </si>
  <si>
    <t>Gintarė Lipskė gintare.lipske@sirvintos.lt         8 647 37868</t>
  </si>
  <si>
    <t>Širvintų sporto centras</t>
  </si>
  <si>
    <t>Kūno kultūros ir sporto finansavimas</t>
  </si>
  <si>
    <t>Alina Zapolskienė sirvintusportas@gmail.com      8 652 61 065</t>
  </si>
  <si>
    <t>Širvintų rajono savivaldybės socialinių paslaugų centras</t>
  </si>
  <si>
    <t>Nebiudžetinių įstaigų veikla</t>
  </si>
  <si>
    <t>Rūta Lapinskienė ruta.lapinskiene@sirvintuspc.lt        8 607 61311</t>
  </si>
  <si>
    <t>Širvintų rajono savivaldybės kultūros centras</t>
  </si>
  <si>
    <t>Meno mėgėjų kolektyvų rėmimas</t>
  </si>
  <si>
    <t>Egidijus Sinkevičius sirvintukc@gmail.com              8 623 51268</t>
  </si>
  <si>
    <t>Švenčionių rajono savivaldybė</t>
  </si>
  <si>
    <t xml:space="preserve">Jaunimo projektų finansavimo atrankos konkursas </t>
  </si>
  <si>
    <t>Administracijos vyriausioji specialistė (savivaldybės jaunimo reikalų koordinatorė) Inga Varnienė, inga.varniene@svencionys.lt, +370 698 25 739</t>
  </si>
  <si>
    <t xml:space="preserve">Kūno kultūros ir sporto programų projektų finansavimo 2021 m. atrankos konkursas 
</t>
  </si>
  <si>
    <t>Administracijos vyriausioji specialistė (savivaldybės jaunimo reikalų koordinatorė) Inga Varnienė, inga.varniene@svencionys.lt, +370 698 25 740</t>
  </si>
  <si>
    <t>Švenčionių rajono savivaldybės Atvirųjų jaunimo erdvių veiklos programų projektų finansavimo atrankos konkursas</t>
  </si>
  <si>
    <t>Administracijos vyriausioji specialistė (savivaldybės jaunimo reikalų koordinatorė) Inga Varnienė, inga.varniene@svencionys.lt, +370 698 25 741</t>
  </si>
  <si>
    <t>Kultūros, švietimo, jaunimo ir sporto skyriaus vyriausioji specialistė Ramunė Jakubėnienė, ramune.jakubeniene@svencionys.lt, +370 625 93 390</t>
  </si>
  <si>
    <t>Švenčionių r. savivaldybės religinių bendruomenių ir bendrijų veiklos finansavimo paraiškų  atranka</t>
  </si>
  <si>
    <t>Kultūros, švietimo, jaunimo ir sporto skyriaus vyriausioji specialistė Giedrė Viščionytė, giedre.viscionyte@svencionys.lt, +370 686 96 563</t>
  </si>
  <si>
    <t>Socialinės reabilitacijos paslaugų neįgaliesiems bendruomenėje projektų 2022 metais konkursas</t>
  </si>
  <si>
    <t>35500 (Valstybės lėšos 28400, savivaldybės 7100)</t>
  </si>
  <si>
    <t>Socialinės paramos skyriaus vyriausioji specialistė Lina Šalnienė, lina.salniene@svencionys.lt,8 387 66 358</t>
  </si>
  <si>
    <t>Švenčionių rajono savivaldybės Visuomenės sveikatos rėmimo 2022 metų specialioji programa</t>
  </si>
  <si>
    <t>Socialinės paramos skyriaus vyriausioji specialistė Olesia Plotnikova, olesia.plotnikova@svencionys.lt, 8 387 66 358</t>
  </si>
  <si>
    <t xml:space="preserve">Tauragės rajono savivaldybės administracija </t>
  </si>
  <si>
    <t>Nevyriausybinių organizacijų rėmimo prpograma</t>
  </si>
  <si>
    <t xml:space="preserve">Iki kiekvieno ketvirčio 15 dienos </t>
  </si>
  <si>
    <t xml:space="preserve">Rita Matemaitienė rita.matemaitiene@taurage.lt </t>
  </si>
  <si>
    <t>Iki kiekvieno ketvirčio 15 dienos</t>
  </si>
  <si>
    <t>Kultūros renginių rėmimo programa                                                                                               Danutė Naujokienė danute.naujokiene@taurage.lt</t>
  </si>
  <si>
    <t>Danutė Naujokienė danute.naujokiene@taurage.lt</t>
  </si>
  <si>
    <t>Programa „Iniciatyva Tauragei“</t>
  </si>
  <si>
    <t>Ištisus metus</t>
  </si>
  <si>
    <t>Jaunimo užimtumo ir verslo skatinimo programa</t>
  </si>
  <si>
    <t>Inga Meištininkaitė inga.meistininkaite@taurage.lt</t>
  </si>
  <si>
    <t>Zofija Vasiliauskienė zofija.vasiliauskiene@taurage.lt</t>
  </si>
  <si>
    <t xml:space="preserve">Aplinkos kokybę gerinanti programa                 </t>
  </si>
  <si>
    <t>Neringa Glavinskė neringa.glavinske@taurage.lt</t>
  </si>
  <si>
    <t>Rūta Stasytienė ruta.stasytiene@taurage.lt</t>
  </si>
  <si>
    <t xml:space="preserve">Neįgaliųjų integracijos programa                      </t>
  </si>
  <si>
    <t>Jolanta Katauskienė jolanta.katauskiene@taurage.lt</t>
  </si>
  <si>
    <t>Socialinės reabilitacijos programa</t>
  </si>
  <si>
    <t>Irina Butvilienė irina.butvyliene@taurage.lt</t>
  </si>
  <si>
    <t>Vasaros poilsio/stovyklų programa</t>
  </si>
  <si>
    <t>Danguolė Petkienė danguole.petkiene@taurage.lt</t>
  </si>
  <si>
    <t>Suaugusiųjų švietimo programa</t>
  </si>
  <si>
    <t>Mokinių sportinio ugdymo programa</t>
  </si>
  <si>
    <t>Gintarė Stulgienė gintarė.stulgiene@taurage.lt</t>
  </si>
  <si>
    <t>Sporto renginių rėmimo programa</t>
  </si>
  <si>
    <t>Sporto klubų rėmimo programa</t>
  </si>
  <si>
    <t>Ikimokyklinio ugdymo užtikrinimas</t>
  </si>
  <si>
    <t>Mindaugas Piečia, mindaugas.piecia@taurage.lt</t>
  </si>
  <si>
    <t xml:space="preserve">Telšių rajono savivaldybės administracija </t>
  </si>
  <si>
    <t xml:space="preserve">Socialinių projektų dalinis finansavimas </t>
  </si>
  <si>
    <t>Vyriausioji specialistė Rimantė Levckienė, tel. 868704740</t>
  </si>
  <si>
    <t xml:space="preserve">Socialinių inovacijų bei savanorystės skatinimas bei akcijų organizavimas </t>
  </si>
  <si>
    <t>Vyriausioji specialistė Rimantė Levckienė, tel. 868704741</t>
  </si>
  <si>
    <t>Socialinės reabilitacijos neįgaliesiems bendruomenėje  projektų finansavimas</t>
  </si>
  <si>
    <t>Vyriausioji specialistė Viktorija Rubavičiūtė, tel. 8661228740</t>
  </si>
  <si>
    <t>Trakų rajono savivaldybės administracija</t>
  </si>
  <si>
    <t>Trakų rajono saivaldybės sporto projektinės veiklos finansavimo konkursas</t>
  </si>
  <si>
    <t>Nacionalinė žmonių su negalia socialinės integracijos programa</t>
  </si>
  <si>
    <t>2022 m. I-IV ketv.</t>
  </si>
  <si>
    <t>Brigita Abucevičiūtė, brigita.abucev iciute@trakai. lt, tel. nr. 852850480</t>
  </si>
  <si>
    <t>Ramunė Zarembienė, ramune.zarem biene@trakai.l t, tel. 8 528 58316</t>
  </si>
  <si>
    <t>Ukmergės rajono savivaldybės administracija</t>
  </si>
  <si>
    <t>NVO rėmimo programa</t>
  </si>
  <si>
    <t>2022 m. kovo-gruodžio mėn.</t>
  </si>
  <si>
    <t>Reda Liubomirskienė, r.liubomirskiene@ukmerge.lt, +37034068391</t>
  </si>
  <si>
    <t>Kultūros plėtros programa</t>
  </si>
  <si>
    <t>Programinis finansavimas</t>
  </si>
  <si>
    <t>Lolita Gerulskienė, l.gerulskiene@ukmerge.lt, +37034043124</t>
  </si>
  <si>
    <t>Etninės kultūros globos projektų konkursas</t>
  </si>
  <si>
    <t>Julius Zareckas, j.zareckas@ukmerge.lt,                +37034048193</t>
  </si>
  <si>
    <t>Kultūros ir kūrybinės veiklos skatinimo programa</t>
  </si>
  <si>
    <t>Julius Zareckas, j.zareckas@ukmerge.lt, +370 34048193</t>
  </si>
  <si>
    <t>Neįgaliųjų nevyriausybinių organizacijų 2021 metų Socialinių paslaugų teikimo programų finansavimas</t>
  </si>
  <si>
    <t>Lina Sabaliauskienė,                              l.sabaliauskiene@ukmerge.lt,                +37034060332</t>
  </si>
  <si>
    <t>Pavėžėjimo į UAB „Nefrologų pagalba“ paslaugų finansavimas</t>
  </si>
  <si>
    <t>Akredituotos vaikų dienos socialinės priežiūros 2021 metų finansavimas</t>
  </si>
  <si>
    <t>Akredituota socialinė priežiūra (ne konkursinis rėmimas)</t>
  </si>
  <si>
    <t>Aistė Naruševičiūtė,                               a.naruseviciute@ukmerge.lt,                +37064040307</t>
  </si>
  <si>
    <t>Socialinės reabilitacijos paslaugų neįgaliesiems bendruomenėje projektų finansavimo 2021 metų konkursas</t>
  </si>
  <si>
    <t>Vaida Kačkutė,                                      v.kackute@ukmerge.lt,                +37034060332</t>
  </si>
  <si>
    <t>Darbo su jaunimu programa</t>
  </si>
  <si>
    <t>Netaikoma (įtraukta į savivaldybės biudžeto planavimą pagal NVO prašymą</t>
  </si>
  <si>
    <t>Edita Balžekienė, e.balzekiene@ukmerge.lt, +370656553112</t>
  </si>
  <si>
    <t>Jaunimo iniciatyvų finansavimo konkursas</t>
  </si>
  <si>
    <t>Paraiškos teikiamos iki einamųjų metų spalio 1 d.</t>
  </si>
  <si>
    <t>Ukmergės rajono savivaldybės visuomenės sveikatos rėmimo specialioji programa</t>
  </si>
  <si>
    <t>Dainora Šlinkšienė,                                                d.slinksiene@ukmerge.lt                                  +37034063824</t>
  </si>
  <si>
    <t>Rajono reprezentavimas šalies ir užsienio sporto renginiuose</t>
  </si>
  <si>
    <t>Rasa Ragelytė-Kraucevičienė              r.ragelyte@ukmerge.lt ,                +37061429749</t>
  </si>
  <si>
    <t>Kaimo plėtros programa:Ukmergės rajono Vietos plėtros strategijos 2016-2023 įgyvendinimas</t>
  </si>
  <si>
    <t>Utenos rajono savivaldybės administracija</t>
  </si>
  <si>
    <t>Kultūrinės veiklos projektų finansavimo konkursas ir Nevyriausybinių organizacijų veiklos projektų finansavimo konkursas</t>
  </si>
  <si>
    <t>Jūratė Misiūnienė, el. p. jurate.misiuniene@utena.lt,                tel. Nr. 8 612 46238</t>
  </si>
  <si>
    <t xml:space="preserve">Utenos rajono savivaldybės Kaimo rėmimo projektų atranka </t>
  </si>
  <si>
    <t>Vyresn. specialistė Indrė Dikinienė, el. p. indre.dikiniene@utena.lt, tel. Nr. 8 389 43538</t>
  </si>
  <si>
    <t>Utenos rajono savivaldybės visuomenės sveikatos rėmimo specialioji 2022-2025 m. programa</t>
  </si>
  <si>
    <t>Patvirtinus Utenos rajono savivaldybės biudžetą</t>
  </si>
  <si>
    <t>Eligija Židonienė, eligija.zidoniene@utena.lt, (8 389) 63991</t>
  </si>
  <si>
    <t>Varėnos r. savivaldybė</t>
  </si>
  <si>
    <t>Nevyriausybinių organizacijų, religinių bendruomenių ir bendrijų, teikiančių socialines paslaugas, veiklų rėmimas</t>
  </si>
  <si>
    <t>Vesta Čaplikaitė, el. p. vesta.caplikaite@varena.lt, tel. (8 310) 318 02</t>
  </si>
  <si>
    <t>Vilkaviškio rajono savivaldybės administracija</t>
  </si>
  <si>
    <t>Vilkaviškio rajono savivaldybės nevyriausybinių organizacijų rtėmimo programa</t>
  </si>
  <si>
    <t>2022 m. I arba II ketv.</t>
  </si>
  <si>
    <t>Audronė Ražinskienė el.p. audrone.razinskiene@vilakviskis,      tel. 834260029</t>
  </si>
  <si>
    <t>Socialinės reabilitacijos paslaugų neįgaliesiems bendruomenėje teikimo 2022 metais projektų atrankos konkursas</t>
  </si>
  <si>
    <t>Raimonda Skripkiūnienė, el. p. raimonda.skripkiuniene@vilkaviskis.lt, tel. 834260097</t>
  </si>
  <si>
    <t>Šeimos stiprinimo programa</t>
  </si>
  <si>
    <t>2022 m. birželio mėn.</t>
  </si>
  <si>
    <t>Gintarė Bagvilaitė, el. p. gintare.bagvilaite@vilkaviskis.lt,        tel. 834260096</t>
  </si>
  <si>
    <t>Sporto srities nevyriausybinių organizacijų rėmimas</t>
  </si>
  <si>
    <t>Artūras Žemaitaitis   el. p. arturas.zemaitaitis@vilkaviskis.lt      tel. 861004193</t>
  </si>
  <si>
    <t>Vilkaviškio rajono savivaldybės visuomenės sveikatos rėmimo specialioji programa</t>
  </si>
  <si>
    <t>Laura Nešukaitienė el.p. laura.nešukaitienė@vilkaviskis.lt       tel. 861137177</t>
  </si>
  <si>
    <t>Vilkaviškio rajono savivaldybės vaikų socializacijos programų rėmimo programa</t>
  </si>
  <si>
    <t>2022 m . II ketv.</t>
  </si>
  <si>
    <t>Daiva Gvazdaitienė el.p. daiva.gvazdaitiene@vilkaviskis.lt tel. 60 063</t>
  </si>
  <si>
    <t>Vilniaus miesto savivaldybės administracija</t>
  </si>
  <si>
    <t>Kultūros rėmimo programų projektų konkursas (2022 m. I ir II ketvirčių projektams)</t>
  </si>
  <si>
    <t>Justina Tamošiūnienė, justina.tamosiuniene@vilnius.lt, 8687 52301</t>
  </si>
  <si>
    <t>Kultūros rėmimo programų projektų konkursas (2022 m. III ir IV ketvirčių projektams)</t>
  </si>
  <si>
    <t>2022 m. balanžio mėn.</t>
  </si>
  <si>
    <t>Vilniaus miesto profesionalaus scenos meno įstaigų kūrybinės veiklos programų finansavimo konkursas</t>
  </si>
  <si>
    <t xml:space="preserve">* trimetis konkursas, finansavimas skiriamas 2022-2024 m. </t>
  </si>
  <si>
    <t xml:space="preserve">VILNIAUS MIESTO SAVIVALDYBĖS 2022 METŲ BIUDŽETO LĖŠOMIS REMIAMŲ SPORTO PROJEKTŲ, SKIRTŲ FIZINIO AKTYVUMO VEIKLOMS, SKATINANČIOMS FIZINIO AKTYVUMO PLĖTRĄ, SPORTO INVENTORIUI IR ĮRANGAI ĮSIGYTI BEI SPORTO RENGINIAMS ORGANIZUOTI, KONKURSAS </t>
  </si>
  <si>
    <t>Konkursas paskelbtas 2021 lapkričio 15d., rezultatai paaiškės 2022 m. vasarį. Lėšos bus skiriamos iš 2022 metų Savivaldybės biudžeto.</t>
  </si>
  <si>
    <t>Akvilė Jovaišienė, akvile.jovaisiene@vilnius.lt, 852112223</t>
  </si>
  <si>
    <t>VILNIAUS MIESTO SAVIVALDYBĖS 2022, 2023 ir 2024 METŲ BIUDŽETO LĖŠOMIS FINANSUOJAMŲ AUKŠTO MEISTRIŠKUMO SPORTO PROJEKTŲ KONKURSAS</t>
  </si>
  <si>
    <t>Konkursas paskelbtas 2021 rugpjūčio 18d., rezultatai paaiškėjo 2021 lapkričio 24 d. Lėšos patvirtintos 2022, 2023 ir 2024 metams, lygiomis dalimis po  3500000 Eur.</t>
  </si>
  <si>
    <t>Vilniaus miesto savivaldybės nevyriausybinių organizacijų bendruomeninių veiklų rėmimo projektų konkursas</t>
  </si>
  <si>
    <t>Daiva Mikulskienė, daiva.mikulskiene@vilnius.lt; 
(8 5) 211 2324</t>
  </si>
  <si>
    <t>Jaunimo programų finansavimo konkursas. Vilniaus miesto savivaldybės administracijos direktorės 2022-01-16 įsakymas Nr. 	30-109/22 "DĖL ADMINISTRACIJOS DIREKTORIAUS 2021-02-03 ĮSAKYMO NR. 30-203/21 „DĖL JAUNIMO PROGRAMŲ KONKURSO NUOSTATŲ TVIRTINIMO“ PAKEITIMO"</t>
  </si>
  <si>
    <t xml:space="preserve">Vidmantas Mitkus Vidmantas.mitkus@vilnius.lt                  +370 657 91410 </t>
  </si>
  <si>
    <t>Organizacijų, vykdančių darbą su jaunimu gatvėje, projektų finansavimo konkursas. Vilniaus miesto savivaldybės administracijos direktorės 2022-01-14 įsakymas Nr. 	30-99/22 "DĖL ADMINISTRACIJOS DIREKTORIAUS 2021-03-02 ĮSAKYMO NR. 30-414 „DĖL ORGANIZACIJŲ, VYKDANČIŲ DARBĄ SU JAUNIMU GATVĖJE, PROJEKTŲ KONKURSO ORGANIZAVIMO NUOSTATŲ TVIRTINIMO“ PAKEITIMO"</t>
  </si>
  <si>
    <t>Nevyriausybinių organizacijų, teikiančių asmens higienos paslaugas socialinės rizikos veiksnius patiriantiems asmenims, projektų atrankos ir finansavimo konkursas</t>
  </si>
  <si>
    <t>Irina Fišer, tel. 8 5 211 2303, el. p. irina.fiser@vilnius.lt</t>
  </si>
  <si>
    <t>Nevyriausybinių organizacijų, teikiančių pagalbą slaugant neįgalius asmenis ir senyvo amžiaus žmones jų namuose, projektų atrankos ir finansavimo konkursas</t>
  </si>
  <si>
    <t>Nevyriausybinių organizacijų, teikiančių nemokamo maitinimo paslaugas nepasiturintiems vilniečiams, projektų finansavimo konkursas</t>
  </si>
  <si>
    <t>Tęstiniai projektai, finansuojami 3 m.</t>
  </si>
  <si>
    <t>Nevyriausybinių organizacijų, teikiančių iš pataisos įstaigų paleidžiamų (paleistų) asmenų socialinės integracijos II etapo paslaugas, projektų atrankos konkursas</t>
  </si>
  <si>
    <t>Eglė Liaudginaite, tel. +370 615 41461, el. p. egle.liaudginaite@vilnius.lt</t>
  </si>
  <si>
    <t>Vilniaus mieste akredituotą pagalbą globėjams (rūpintojams), budintiems globotojams, įtėviams ir šeimynų dalyviams ar besirengiantiems jais tapti teikiančių įstaigų finansavimas</t>
  </si>
  <si>
    <t>Laura Venclovienė, tel. 8 5 211 2254, el. p. laura.vencloviene@vilnius.lt</t>
  </si>
  <si>
    <t>Sociokultūrinių paslaugų vyresnio amžiaus asmenims paslaugų teikimo konkursas</t>
  </si>
  <si>
    <t>2021-11-29 d.</t>
  </si>
  <si>
    <t>Andrius Arbočius, tel. 8 5 211 2661 el.p. andrius.arbocius@vilnius.lt</t>
  </si>
  <si>
    <t>Socialinės reabilitacijos paslaugų neįgaliesiems teikimo  bendruomenėje konkursas</t>
  </si>
  <si>
    <t>1166963 (972463-Valsybės biudžeto lėšos ir 194500 (20 %) - Savivaldybės lėšos).</t>
  </si>
  <si>
    <t>2021-10-05 d.</t>
  </si>
  <si>
    <t>Socialinio verslo rėmimo finansavimo konkursas</t>
  </si>
  <si>
    <t xml:space="preserve"> Tęstinis nuo 2020 m., finansuojama 3 m.</t>
  </si>
  <si>
    <t>Sondra Jendovickaitė-Krasovska, tel. 8 5 211 2723 el.p. sondra.krasovska@vilnius.lt</t>
  </si>
  <si>
    <t>Akredituotos socialinės priežiūros – apgyvendinimo nakvynės namuose paslaugą teikiančios NVO finansavimas</t>
  </si>
  <si>
    <t>Socialinės globos paslaugų finansavimas</t>
  </si>
  <si>
    <t>Jovita Germanovič, tel. 8 606 51186, el. p. jovita.germanovic@vilnius.lt</t>
  </si>
  <si>
    <t>Vilniaus miesto savivaldybės visuomenės sveikatos rėmimo specialiosios programos priemonių paraiškų priėmimo konkursas</t>
  </si>
  <si>
    <t>Raminta Kudabienė, tel. (8-5) 211 2651, el. p. raminta.kudabienė@vilnius.lt</t>
  </si>
  <si>
    <t>Vilniaus miesto savivaldybės savižudybių prevencijos 2020–2024 metų strategijos 2021 metų įgyvendinimo priemonių veiklų konkursas</t>
  </si>
  <si>
    <t>Justina Juknevičienė, tel. (8-5) 211 2330, el. p. justina.jukneviciene@vilnius.lt</t>
  </si>
  <si>
    <t>Vaikų vasaros poilsio programų finansavimo konkursas</t>
  </si>
  <si>
    <t>Vilniaus miesto savivaldybės administracijos Bendrojo ugdymo skyiaus vyresnysis specialistas Marius Labanauskas, el.p. marius.labanauskas@vilnius.lt, tel. 8 694 65 313</t>
  </si>
  <si>
    <t xml:space="preserve">Vilniaus rajono savivaldybės administracija </t>
  </si>
  <si>
    <t>Visagino savivaldybės administracija</t>
  </si>
  <si>
    <t>Visagino savivaldybės nevyriausybinių organizacijų projektų finansavimas</t>
  </si>
  <si>
    <t>Evelina Visockytė, vyr. specialistė (jaunimo reikalų koordinatorė), 861640680, evelina.visockyte@visaginas.lt</t>
  </si>
  <si>
    <t>Visagino savivaldybės religinių bendruomenių ir bendrijų projektų finansavimas</t>
  </si>
  <si>
    <t>Visagino savivaldybės atvirų jaunimo erdvių veiklos finansavimas</t>
  </si>
  <si>
    <t>Visagino savivaldybės socialinės reabilitacijos paslaugų neįgaliesiems bendruomenėje projektų finansavimas</t>
  </si>
  <si>
    <t>Zita Obolevičienė, Socailinės paramos skyriaus vyr. specialistė 866587562, zita.oboleviciene@visaginas.lt</t>
  </si>
  <si>
    <t xml:space="preserve">Visagino savivaldybės visuomenės sveikatos rėmimo programa </t>
  </si>
  <si>
    <t xml:space="preserve">Jolita Zabulytė, Socialinės paramos skyriaus vedėja, 8 386 36007, jolita.zabulyte@visaginas.lt </t>
  </si>
  <si>
    <t>Visagino savivaldybės kultūros projektų finansavimas</t>
  </si>
  <si>
    <t>Vilma Lysovienė, Švietimo, kultūros, sporto ir valstybinės kalbos kontrolės skyriaus vyr. specialistė , 862275869, vilma.lysoviene@visaginas.lt</t>
  </si>
  <si>
    <t>Zarasų rajono savivaldybės administracija</t>
  </si>
  <si>
    <t>Zarasų miesto vietos plėtros strategijos 2016-2022 m. projektų bendras finansavimas</t>
  </si>
  <si>
    <t>Ramunė Šileikienė, el.p.ramune.sileikiene@zarasai.lt, (8 385) 37144.</t>
  </si>
  <si>
    <t>NVO projektų bendras finansavimas</t>
  </si>
  <si>
    <t>Julija Goštautaitė-Adomavičienė, el.p. jaunimokoordinatorius@zarasai.lt</t>
  </si>
  <si>
    <t>Zarasų rajono savivaldybės visuomenės sveikatos rėmimo specialioji programa</t>
  </si>
  <si>
    <t>Alina Sklinsmontienė, el. p. alina.sklinsmontiene@zarasai.lt, tel 8 385 54332</t>
  </si>
  <si>
    <t>Organizuojami viešieji pirkimai</t>
  </si>
  <si>
    <t>Valerija Ragėnienė, el. p. valerija.rageniene@zarasai.lt, tel. 8 385 30738</t>
  </si>
  <si>
    <t>Alina Paliūnienė, el. p. alina.paliuniene@zarasai.lt, tel. 8 385 30738</t>
  </si>
  <si>
    <t>Socialinės reabilitacijos paslaugos rajono neįgaliesiems</t>
  </si>
  <si>
    <t>Švietimo (formalaus ir neformalaus) programa</t>
  </si>
  <si>
    <t>Sigita Keršienė, 8 612 60012
sigita.kersiene@zarasai.lt</t>
  </si>
  <si>
    <t xml:space="preserve">Pastabos </t>
  </si>
  <si>
    <t xml:space="preserve">Alytaus miesto savivaldybės administracija </t>
  </si>
  <si>
    <t xml:space="preserve">Alytaus rajono savivaldybės administracija </t>
  </si>
  <si>
    <t xml:space="preserve">Birštono savivaldybės administracija </t>
  </si>
  <si>
    <t xml:space="preserve">Biržų rajono savivaldybės administracija </t>
  </si>
  <si>
    <t xml:space="preserve">Druskininkų savivaldybės administracija </t>
  </si>
  <si>
    <t xml:space="preserve">Ignalinos rajono savivaldybės administracija </t>
  </si>
  <si>
    <t xml:space="preserve">Jonavos rajono savivaldybės administracija </t>
  </si>
  <si>
    <t xml:space="preserve">Joniškio rajono savivaldybės administracija </t>
  </si>
  <si>
    <t xml:space="preserve">Jurbarko rajono savivaldybės administracija </t>
  </si>
  <si>
    <t xml:space="preserve">Kalvarijos savivaldybės administracija </t>
  </si>
  <si>
    <t>Kauno miesto savivaldybės administracija</t>
  </si>
  <si>
    <t xml:space="preserve">Kauno rajono savivaldybės administracija </t>
  </si>
  <si>
    <t xml:space="preserve">Kazlų Rūdos savivaldybės administracija </t>
  </si>
  <si>
    <t>Kėdainių rajono savivaldybės administracija</t>
  </si>
  <si>
    <t>Kelmės rajono savivaldybės administracija</t>
  </si>
  <si>
    <t>Klaipėdos miesto savivaldybės administracija</t>
  </si>
  <si>
    <t>Klaipėdos rajono savivaldybės administracija</t>
  </si>
  <si>
    <t xml:space="preserve">Kretingos rajono savivaldybės administracija </t>
  </si>
  <si>
    <t xml:space="preserve">Kupiškio rajono savivaldybės administracija </t>
  </si>
  <si>
    <t xml:space="preserve">Lazdijų rajono savivaldybės administracija </t>
  </si>
  <si>
    <t xml:space="preserve">Marijampolės savivaldybės administracija </t>
  </si>
  <si>
    <t xml:space="preserve">Mažeikių rajono savivaldybės administracija </t>
  </si>
  <si>
    <t xml:space="preserve">Molėtų rajono savivaldybės administracija </t>
  </si>
  <si>
    <t xml:space="preserve">Neringos savivaldybės administracija </t>
  </si>
  <si>
    <t xml:space="preserve">Pakruojo rajono savivaldybės administracija </t>
  </si>
  <si>
    <t xml:space="preserve">Palangos miesto savivaldybės administracija </t>
  </si>
  <si>
    <t xml:space="preserve">Panevėžio rajono savivaldybės administracija </t>
  </si>
  <si>
    <t xml:space="preserve">Pasvalio rajono savivaldybės administracija </t>
  </si>
  <si>
    <t xml:space="preserve">Plungės rajono savivaldybės administracija </t>
  </si>
  <si>
    <t xml:space="preserve">Prienų rajono savivaldybės administracija </t>
  </si>
  <si>
    <t xml:space="preserve">Radviliškio rajono savivaldybės administracija </t>
  </si>
  <si>
    <t xml:space="preserve">Rietavo savivaldybės administracija </t>
  </si>
  <si>
    <t xml:space="preserve">Rokiškio rajono savivaldybės administracija </t>
  </si>
  <si>
    <t xml:space="preserve">Skuodo rajono savivaldybės administracija </t>
  </si>
  <si>
    <t xml:space="preserve">Šalčininkų rajono savivaldybės administracija </t>
  </si>
  <si>
    <t xml:space="preserve">Šiaulių miesto savivaldybės administracija </t>
  </si>
  <si>
    <t xml:space="preserve">Šiaulių rajono savivaldybės administracija </t>
  </si>
  <si>
    <t xml:space="preserve">Šilalės rajono savivaldybės administracija </t>
  </si>
  <si>
    <t xml:space="preserve">Šilutės rajono savivaldybės administracija </t>
  </si>
  <si>
    <t xml:space="preserve">Širvintų rajono savivaldybės administracija </t>
  </si>
  <si>
    <t>Švenčionių rajono savivaldybės administracija</t>
  </si>
  <si>
    <t>Tauragės rajono savivaldybės administracija</t>
  </si>
  <si>
    <t xml:space="preserve">Ukmergės rajono savivaldybės administracija </t>
  </si>
  <si>
    <t xml:space="preserve">Utenos rajono savivaldybės administracija </t>
  </si>
  <si>
    <t xml:space="preserve">Varėnos rajono savivaldybės administracija </t>
  </si>
  <si>
    <t xml:space="preserve">Vilkaviškio rajono savivaldybės administracija </t>
  </si>
  <si>
    <t xml:space="preserve">Vilniaus miesto savivaldybės administracija </t>
  </si>
  <si>
    <t xml:space="preserve">Visagino savivaldybės administracija </t>
  </si>
  <si>
    <t xml:space="preserve">Zarasų rajono savivaldybės administracija </t>
  </si>
  <si>
    <t xml:space="preserve">Nevyriausybinėms organizacijoms planuojamos skirti lėšos savivaldybėje 2022 m. </t>
  </si>
  <si>
    <t>Biržų rajono savivaldybės sporto klubų ir visuomeninių sportinių organizacijų rėmimo programa</t>
  </si>
  <si>
    <t xml:space="preserve">Nevyriausybinių organizacijų projektų finansavimo Švenčionių rajono savivaldybės biudžeto lėšomis tvarka </t>
  </si>
  <si>
    <r>
      <t>Strateginių sporto šakų programų finansavimas</t>
    </r>
    <r>
      <rPr>
        <i/>
        <sz val="12"/>
        <rFont val="Calibri"/>
        <family val="2"/>
        <charset val="186"/>
        <scheme val="minor"/>
      </rPr>
      <t xml:space="preserve"> (programos tvirtinamos kartu su savivaldybės 3-mečiu strateginiu veiklos planu)</t>
    </r>
  </si>
  <si>
    <r>
      <t xml:space="preserve">Programų, užtikrinančių socialines paslaugas teikiančių įstaigų veiklą ir socialinių paslaugų teikimą, finansavimas </t>
    </r>
    <r>
      <rPr>
        <i/>
        <sz val="12"/>
        <rFont val="Calibri"/>
        <family val="2"/>
        <charset val="186"/>
        <scheme val="minor"/>
      </rPr>
      <t>(programos tvirtinamos kartu su savivaldybės 3-mečiu strateginiu veiklos planu)</t>
    </r>
  </si>
  <si>
    <t>Pateiktas poreikis biudžetui 50000 Eur.</t>
  </si>
  <si>
    <t>Pateiktas poreikis biudžetui 10000 Eur.</t>
  </si>
  <si>
    <t>Rasa Juodagalvienė, rasa.juodagalviene@ignalina.lt; tel. (8 386) 51 811</t>
  </si>
  <si>
    <t>Jovita Gudelienė, Jovita.gudeliene@ignalina.lt, tel. 867207813</t>
  </si>
  <si>
    <t>Jurbarko rajono savivaldybės nevyriausybinių organizacijų projektų finansavimo konkursas</t>
  </si>
  <si>
    <t>Jurbarko rajono savivaldybės administracijos vyr. specialistė (jaunimo reikalų koordinatorė) Eglė Mazur, tel. 8 618 70 682, el.p. egle.mazur@jurbarkas.lt</t>
  </si>
  <si>
    <t xml:space="preserve">Jurbarko rajono savivaldybės administracija    </t>
  </si>
  <si>
    <t>Greta Jorudaitė, greta.jorudaite@kaunas.lt, 861582447; Skaidrė Kareniauskaitė, skaidre.kareniauskaite@kaunas.lt, (8 37) 42 30 88;</t>
  </si>
  <si>
    <t>Plungės rajono savivivaldybės administracija</t>
  </si>
  <si>
    <t>Vaikų denos centrų programų įgyvendinimas</t>
  </si>
  <si>
    <t>Plungės bendruomenės centro rėmimas</t>
  </si>
  <si>
    <t xml:space="preserve">Visuomenės sveikatos programa                      </t>
  </si>
  <si>
    <t xml:space="preserve">Vaikų ir paauglių užimtumo programa               </t>
  </si>
  <si>
    <t xml:space="preserve">Atskirties ir skurdo mažinimo programa            </t>
  </si>
  <si>
    <t>Tarptautinio bendradarbiavimo programa</t>
  </si>
  <si>
    <t>Total</t>
  </si>
  <si>
    <t>Kazlų Rūdos savivaldybės nevyriausybinių organizacijų ir kitų juridinių bei fizinių asmenų projektų  2021 metams paraiškų priėmimo Socialinės gerovės projektų konkursas</t>
  </si>
  <si>
    <t xml:space="preserve">Religinių bendruomenių rėmimo programa </t>
  </si>
  <si>
    <r>
      <t xml:space="preserve">Kazlų Rūdos savivaldybės nevyriausybinių organizacijų ir kitų juridinių bei fizinių asmenų projektų (toliau - Projektai) 2022 metams paraiškų priėmimas </t>
    </r>
    <r>
      <rPr>
        <i/>
        <sz val="12"/>
        <rFont val="Calibri"/>
        <family val="2"/>
        <charset val="186"/>
        <scheme val="minor"/>
      </rPr>
      <t>Ekonominio konkurencingumo, turizmo ir investicinio patrauklumo didinimo programos nevyriausybinių organizacijų stiprinimo projektams</t>
    </r>
  </si>
  <si>
    <t>2022 m. I-II ketvirtis</t>
  </si>
  <si>
    <t xml:space="preserve">Iki 2022-03-01 d. </t>
  </si>
  <si>
    <t xml:space="preserve">Iki 2022-03-31 d. </t>
  </si>
  <si>
    <t xml:space="preserve">Šalčininkų rajono savivaldybės administracija/ Neįgaliųjų reikalų departamentas prie Socialinės apsaugos ir darbo ministerijos; </t>
  </si>
  <si>
    <t xml:space="preserve"> Gali konkurse dalyvauti ne tik NVO</t>
  </si>
  <si>
    <t>2022 metų veiklų vykdymui finansuota 3 NVO</t>
  </si>
  <si>
    <t xml:space="preserve">2022 m. sausio mėn. </t>
  </si>
  <si>
    <t xml:space="preserve"> 2022 m. kovo mėn. </t>
  </si>
  <si>
    <t xml:space="preserve">2021-10-05 d. </t>
  </si>
  <si>
    <t xml:space="preserve">2022 m. pavasaris </t>
  </si>
  <si>
    <t>2022 m. sausio - gruodžio mėn.</t>
  </si>
  <si>
    <t xml:space="preserve">2021 m. spalio - gruodžio mėn. </t>
  </si>
  <si>
    <t xml:space="preserve">2022-04-04 d. </t>
  </si>
  <si>
    <t xml:space="preserve">Konkursas buvo paskelbtas 2021-10-26 d. , paraiškos buvo primamos iki 2021-12-02 d. </t>
  </si>
  <si>
    <t>2022 m. liepos mėn.</t>
  </si>
  <si>
    <t>Ne konkurso būdu. Nuo 2022 m. sausio mėn.</t>
  </si>
  <si>
    <t xml:space="preserve">2022-02-01 d. </t>
  </si>
  <si>
    <t>2022-10 -01-31 d.</t>
  </si>
  <si>
    <t>iki 2022-05-01 d.</t>
  </si>
  <si>
    <t xml:space="preserve">iki 2022-05-01 d. </t>
  </si>
  <si>
    <t>2022 m. IV ketv.</t>
  </si>
  <si>
    <t>skelbiamas 2 kartus (2022 m. II ir III ketv.)</t>
  </si>
  <si>
    <t>2022 m. I-II ketv.</t>
  </si>
  <si>
    <t>2022 m. II-III ketv.</t>
  </si>
  <si>
    <t xml:space="preserve">Paskelbta 2022-01-13 d. </t>
  </si>
  <si>
    <t xml:space="preserve">2022-02-01d. </t>
  </si>
  <si>
    <t xml:space="preserve">2022-03-01 d. </t>
  </si>
  <si>
    <t xml:space="preserve">2022-01-20 d. </t>
  </si>
  <si>
    <t xml:space="preserve">2022-01-12 d. </t>
  </si>
  <si>
    <t xml:space="preserve">2021-12-16 d. </t>
  </si>
  <si>
    <t xml:space="preserve">2021-10-04 d. </t>
  </si>
  <si>
    <t xml:space="preserve">2022-01-25 d. </t>
  </si>
  <si>
    <t xml:space="preserve">2022-01-24 d. </t>
  </si>
  <si>
    <t>2020-12-31 d.</t>
  </si>
  <si>
    <t xml:space="preserve">Konkursas skelbiamas kitiems metams 2022 m. spalio mėn. </t>
  </si>
  <si>
    <t xml:space="preserve">2022 m. lapkričio - gruodžio mėn. </t>
  </si>
  <si>
    <t xml:space="preserve">2022m. kovo- balandžio mėn. </t>
  </si>
  <si>
    <t xml:space="preserve">2022 m. kovo- balandžio mėn. </t>
  </si>
  <si>
    <t xml:space="preserve">2022-04-01 d. ir 2022-10-01 d. </t>
  </si>
  <si>
    <t xml:space="preserve">2022-04-01 d. </t>
  </si>
  <si>
    <t xml:space="preserve">Nuo 2021-12-17 d. iki 2022-09-01 d. </t>
  </si>
  <si>
    <t xml:space="preserve">2022-03-01 - 2022-03-28 d. </t>
  </si>
  <si>
    <t xml:space="preserve">2021-12-31 - 2022-01-31 d. </t>
  </si>
  <si>
    <t xml:space="preserve">2022 m. sausio-vasario mėn. </t>
  </si>
  <si>
    <t>2022 m. rugpjūčio-rugsėjo mėn.</t>
  </si>
  <si>
    <t>2022 m. balandžio-gegužės mėn.</t>
  </si>
  <si>
    <t xml:space="preserve">2021-12-15 d. iki 2022- 01-15 d. ir 2022-05-15 d. iki 2022-06-15 d. </t>
  </si>
  <si>
    <t xml:space="preserve">2022-03-02 d. </t>
  </si>
  <si>
    <t xml:space="preserve">2021-10-05 d. -2021-11-05 d. </t>
  </si>
  <si>
    <t xml:space="preserve">2022 m. I ketv. </t>
  </si>
  <si>
    <t>2022 m. balandžio -  gegužės mėn.</t>
  </si>
  <si>
    <t xml:space="preserve">2022m. vasario-kovo mėn. </t>
  </si>
  <si>
    <t>2021 gruodžio mėn.</t>
  </si>
  <si>
    <t>Konkursas buvo paskelbtas 2021-10-01 d.</t>
  </si>
  <si>
    <t>2021 m. lapkričio 26 d.</t>
  </si>
  <si>
    <t xml:space="preserve">2021 m. rugpjūčio 31 d. </t>
  </si>
  <si>
    <t xml:space="preserve">  2021-11-29 d. iki 2022 01-07 d. </t>
  </si>
  <si>
    <t xml:space="preserve">Iki 2022-01-24 d.   </t>
  </si>
  <si>
    <t xml:space="preserve">2021-11-26 d. </t>
  </si>
  <si>
    <t>Nuo 2022 m. sausio mėn.</t>
  </si>
  <si>
    <t xml:space="preserve">2022-01-20 d. paskelbtas konkursas, terminas iki 2022 m. vasario 18 d. </t>
  </si>
  <si>
    <t xml:space="preserve">2022 m. I ketv. numatoma skelbti konkursą. </t>
  </si>
  <si>
    <t>2022-02-15 d.</t>
  </si>
  <si>
    <t xml:space="preserve">2022-02-15 d. </t>
  </si>
  <si>
    <t>Bedras biudžetas 232501 eur.</t>
  </si>
  <si>
    <t xml:space="preserve">Nevyriausybinėms organizacijoms planuojamos lėšos bus patikslintos 2022 m. II ketv. </t>
  </si>
  <si>
    <t xml:space="preserve">Konkursas bus patikslintas 2022 m. II ketv. </t>
  </si>
  <si>
    <t>Nevyriausybinių organizacijų finansavimo konkurso data bus patikslinta 2022 m. II ketv.</t>
  </si>
  <si>
    <t xml:space="preserve">Dėl tikslių terminų kreiptis į savivaldybės kontaktinį asmenį. </t>
  </si>
  <si>
    <t>2022 metais  nuo kovo mėn. (kvietimai vyksta pagal su Nac. mokėjimo agentūros suderintas datas)</t>
  </si>
  <si>
    <t>Visus metus, pagal pateiktus prašymus</t>
  </si>
  <si>
    <t>Paslaugų vykdymui organizuojamas viešasis pirkimas, kurio nugalėtojais skelbiami daugiau nei vienas tiekėjas. Dalis paslaugos tiekėjų yra NVO.</t>
  </si>
  <si>
    <t xml:space="preserve">Programų finansavimas numatytas bendras įvairių tipų organizacijoms. Finansavimas NVO priklausys nuo NVO pateiktų ir įvertintų paraiškų skaičiaus. </t>
  </si>
  <si>
    <t xml:space="preserve">Pastaba: iš šių lėšų už 9999,99 eur jau yra atlikti viešieji pirkimai Kūdikio kraiteliui. </t>
  </si>
  <si>
    <t>Numatyta 20000 eurų visoms ne pelno siekiančioms įstaigoms ir organizacijoms, jų padaliniams</t>
  </si>
  <si>
    <t xml:space="preserve">Šiose programose projektus gali teikti nevyriausybinės organizacijos ir biudžetinės įstaigos. </t>
  </si>
  <si>
    <t>Vaikų socializacijos, Vaikų vasaros užimtumo ir poilsio, Smurto ir patyčių prevencijos programų projektų rėmimas</t>
  </si>
  <si>
    <t>Spaudinių leidybos rėmimo programa</t>
  </si>
  <si>
    <t>Kultūros projektų rėmimas</t>
  </si>
  <si>
    <t xml:space="preserve">Akredituoti vaikų dienos centrai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</si>
</sst>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27]_-;\-* #,##0.00\ [$€-427]_-;_-* &quot;-&quot;??\ [$€-427]_-;_-@_-"/>
  </numFmts>
  <fonts count="16" x14ac:knownFonts="1">
    <font>
      <sz val="11"/>
      <color theme="1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u/>
      <sz val="11"/>
      <color theme="10"/>
      <name val="Arial"/>
      <family val="2"/>
      <charset val="186"/>
    </font>
    <font>
      <sz val="11"/>
      <name val="Arial"/>
      <family val="2"/>
      <charset val="186"/>
    </font>
    <font>
      <sz val="8"/>
      <name val="Arial"/>
      <family val="2"/>
      <charset val="186"/>
    </font>
    <font>
      <sz val="11"/>
      <color rgb="FF9C0006"/>
      <name val="Calibri"/>
      <family val="2"/>
      <charset val="186"/>
      <scheme val="minor"/>
    </font>
    <font>
      <b/>
      <sz val="11"/>
      <color rgb="FF000000"/>
      <name val="Calibri"/>
      <family val="2"/>
      <charset val="186"/>
    </font>
    <font>
      <sz val="12"/>
      <name val="Calibri"/>
      <family val="2"/>
      <charset val="186"/>
      <scheme val="minor"/>
    </font>
    <font>
      <b/>
      <sz val="12"/>
      <name val="Calibri"/>
      <family val="2"/>
      <charset val="186"/>
      <scheme val="minor"/>
    </font>
    <font>
      <i/>
      <sz val="12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sz val="12"/>
      <color rgb="FF9C0006"/>
      <name val="Calibri"/>
      <family val="2"/>
      <charset val="186"/>
      <scheme val="minor"/>
    </font>
    <font>
      <sz val="12"/>
      <color rgb="FF242424"/>
      <name val="Calibri"/>
      <family val="2"/>
      <charset val="186"/>
      <scheme val="minor"/>
    </font>
    <font>
      <sz val="11"/>
      <color rgb="FF9C5700"/>
      <name val="Calibri"/>
      <family val="2"/>
      <charset val="186"/>
      <scheme val="minor"/>
    </font>
    <font>
      <b/>
      <sz val="14"/>
      <name val="Calibri"/>
      <family val="2"/>
      <charset val="186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5B9BD5"/>
        <bgColor rgb="FF5B9BD5"/>
      </patternFill>
    </fill>
    <fill>
      <patternFill patternType="solid">
        <fgColor rgb="FFFF0000"/>
        <bgColor theme="6" tint="0.79998168889431442"/>
      </patternFill>
    </fill>
    <fill>
      <patternFill patternType="solid">
        <fgColor rgb="FFFFEB9C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theme="6"/>
      </top>
      <bottom style="thin">
        <color theme="6" tint="0.39997558519241921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1" fillId="0" borderId="0"/>
    <xf numFmtId="0" fontId="5" fillId="2" borderId="0" applyNumberFormat="0" applyBorder="0" applyAlignment="0" applyProtection="0"/>
    <xf numFmtId="0" fontId="14" fillId="5" borderId="0" applyNumberFormat="0" applyBorder="0" applyAlignment="0" applyProtection="0"/>
  </cellStyleXfs>
  <cellXfs count="40">
    <xf numFmtId="0" fontId="0" fillId="0" borderId="0" xfId="0"/>
    <xf numFmtId="0" fontId="0" fillId="0" borderId="0" xfId="0" applyAlignment="1">
      <alignment wrapText="1"/>
    </xf>
    <xf numFmtId="0" fontId="3" fillId="0" borderId="0" xfId="0" applyFont="1"/>
    <xf numFmtId="0" fontId="6" fillId="3" borderId="5" xfId="0" applyFont="1" applyFill="1" applyBorder="1" applyAlignment="1">
      <alignment wrapText="1"/>
    </xf>
    <xf numFmtId="164" fontId="0" fillId="0" borderId="0" xfId="0" applyNumberFormat="1"/>
    <xf numFmtId="3" fontId="7" fillId="0" borderId="1" xfId="0" applyNumberFormat="1" applyFont="1" applyFill="1" applyBorder="1" applyAlignment="1">
      <alignment horizontal="left" wrapText="1"/>
    </xf>
    <xf numFmtId="164" fontId="7" fillId="0" borderId="1" xfId="0" applyNumberFormat="1" applyFont="1" applyFill="1" applyBorder="1" applyAlignment="1">
      <alignment horizontal="left" wrapText="1"/>
    </xf>
    <xf numFmtId="0" fontId="7" fillId="0" borderId="1" xfId="0" applyFont="1" applyFill="1" applyBorder="1" applyAlignment="1">
      <alignment horizontal="left" wrapText="1"/>
    </xf>
    <xf numFmtId="0" fontId="7" fillId="0" borderId="1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wrapText="1"/>
    </xf>
    <xf numFmtId="0" fontId="7" fillId="0" borderId="4" xfId="0" applyFont="1" applyFill="1" applyBorder="1"/>
    <xf numFmtId="164" fontId="7" fillId="0" borderId="4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left" wrapText="1"/>
    </xf>
    <xf numFmtId="49" fontId="7" fillId="0" borderId="1" xfId="0" applyNumberFormat="1" applyFont="1" applyFill="1" applyBorder="1" applyAlignment="1">
      <alignment horizontal="left" wrapText="1"/>
    </xf>
    <xf numFmtId="0" fontId="7" fillId="0" borderId="1" xfId="1" applyFont="1" applyFill="1" applyBorder="1" applyAlignment="1">
      <alignment horizontal="left" wrapText="1"/>
    </xf>
    <xf numFmtId="0" fontId="7" fillId="0" borderId="1" xfId="0" applyFont="1" applyFill="1" applyBorder="1" applyAlignment="1">
      <alignment horizontal="left" wrapText="1" shrinkToFit="1"/>
    </xf>
    <xf numFmtId="14" fontId="7" fillId="0" borderId="1" xfId="0" applyNumberFormat="1" applyFont="1" applyFill="1" applyBorder="1" applyAlignment="1">
      <alignment horizontal="left" wrapText="1"/>
    </xf>
    <xf numFmtId="17" fontId="7" fillId="0" borderId="1" xfId="0" applyNumberFormat="1" applyFont="1" applyFill="1" applyBorder="1" applyAlignment="1">
      <alignment horizontal="left" wrapText="1"/>
    </xf>
    <xf numFmtId="0" fontId="8" fillId="4" borderId="6" xfId="0" applyFont="1" applyFill="1" applyBorder="1"/>
    <xf numFmtId="0" fontId="11" fillId="0" borderId="0" xfId="3" applyFont="1" applyFill="1"/>
    <xf numFmtId="0" fontId="3" fillId="0" borderId="0" xfId="0" applyFont="1" applyFill="1" applyAlignment="1"/>
    <xf numFmtId="0" fontId="7" fillId="0" borderId="1" xfId="3" applyFont="1" applyFill="1" applyBorder="1" applyAlignment="1">
      <alignment horizontal="left" wrapText="1"/>
    </xf>
    <xf numFmtId="0" fontId="10" fillId="0" borderId="1" xfId="0" applyFont="1" applyBorder="1" applyAlignment="1">
      <alignment wrapText="1"/>
    </xf>
    <xf numFmtId="164" fontId="12" fillId="0" borderId="1" xfId="3" applyNumberFormat="1" applyFont="1" applyFill="1" applyBorder="1" applyAlignment="1">
      <alignment horizontal="left" wrapText="1"/>
    </xf>
    <xf numFmtId="0" fontId="10" fillId="0" borderId="2" xfId="0" applyFont="1" applyBorder="1" applyAlignment="1">
      <alignment horizontal="left" wrapText="1"/>
    </xf>
    <xf numFmtId="0" fontId="10" fillId="0" borderId="1" xfId="0" applyFont="1" applyBorder="1" applyAlignment="1">
      <alignment horizontal="left" wrapText="1"/>
    </xf>
    <xf numFmtId="0" fontId="13" fillId="0" borderId="0" xfId="0" applyFont="1" applyAlignment="1">
      <alignment wrapText="1"/>
    </xf>
    <xf numFmtId="164" fontId="7" fillId="0" borderId="3" xfId="0" applyNumberFormat="1" applyFont="1" applyFill="1" applyBorder="1" applyAlignment="1">
      <alignment horizontal="left" wrapText="1"/>
    </xf>
    <xf numFmtId="14" fontId="7" fillId="0" borderId="3" xfId="0" applyNumberFormat="1" applyFont="1" applyFill="1" applyBorder="1" applyAlignment="1">
      <alignment horizontal="left" wrapText="1"/>
    </xf>
    <xf numFmtId="0" fontId="7" fillId="0" borderId="1" xfId="0" applyNumberFormat="1" applyFont="1" applyFill="1" applyBorder="1" applyAlignment="1">
      <alignment horizontal="left" wrapText="1"/>
    </xf>
    <xf numFmtId="164" fontId="7" fillId="0" borderId="1" xfId="3" applyNumberFormat="1" applyFont="1" applyFill="1" applyBorder="1" applyAlignment="1">
      <alignment horizontal="left" wrapText="1"/>
    </xf>
    <xf numFmtId="164" fontId="10" fillId="0" borderId="1" xfId="0" applyNumberFormat="1" applyFont="1" applyBorder="1" applyAlignment="1">
      <alignment horizontal="left" wrapText="1"/>
    </xf>
    <xf numFmtId="164" fontId="12" fillId="2" borderId="1" xfId="3" applyNumberFormat="1" applyFont="1" applyBorder="1" applyAlignment="1">
      <alignment horizontal="left" wrapText="1"/>
    </xf>
    <xf numFmtId="164" fontId="7" fillId="0" borderId="1" xfId="2" applyNumberFormat="1" applyFont="1" applyFill="1" applyBorder="1" applyAlignment="1">
      <alignment horizontal="left" wrapText="1"/>
    </xf>
    <xf numFmtId="0" fontId="3" fillId="0" borderId="1" xfId="0" applyFont="1" applyFill="1" applyBorder="1"/>
    <xf numFmtId="0" fontId="15" fillId="5" borderId="1" xfId="4" applyFont="1" applyBorder="1" applyAlignment="1">
      <alignment horizontal="center" vertical="center" wrapText="1"/>
    </xf>
    <xf numFmtId="164" fontId="15" fillId="5" borderId="1" xfId="4" applyNumberFormat="1" applyFont="1" applyBorder="1" applyAlignment="1">
      <alignment horizontal="center" vertical="center" wrapText="1"/>
    </xf>
    <xf numFmtId="0" fontId="15" fillId="5" borderId="1" xfId="4" applyFont="1" applyBorder="1" applyAlignment="1">
      <alignment vertical="center" wrapText="1"/>
    </xf>
  </cellXfs>
  <cellStyles count="5">
    <cellStyle name="Bad" xfId="3" builtinId="27"/>
    <cellStyle name="Hyperlink" xfId="1" builtinId="8"/>
    <cellStyle name="Įprastas 2" xfId="2" xr:uid="{3C1DE01B-BB10-4BDD-A4E7-830ECE9E2726}"/>
    <cellStyle name="Neutral" xfId="4" builtinId="28"/>
    <cellStyle name="Normal" xfId="0" builtinId="0"/>
  </cellStyles>
  <dxfs count="13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numFmt numFmtId="164" formatCode="_-* #,##0.00\ [$€-427]_-;\-* #,##0.00\ [$€-427]_-;_-* &quot;-&quot;??\ [$€-427]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numFmt numFmtId="164" formatCode="_-* #,##0.00\ [$€-427]_-;\-* #,##0.00\ [$€-427]_-;_-* &quot;-&quot;??\ [$€-427]_-;_-@_-"/>
      <fill>
        <patternFill patternType="none">
          <bgColor auto="1"/>
        </patternFill>
      </fill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186"/>
        <scheme val="minor"/>
      </font>
      <fill>
        <patternFill patternType="none">
          <bgColor auto="1"/>
        </patternFill>
      </fill>
      <alignment horizontal="left" vertical="bottom" textRotation="0" wrapText="1" indent="0" justifyLastLine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color auto="1"/>
        <name val="Calibri"/>
        <family val="2"/>
        <charset val="186"/>
        <scheme val="minor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7CAE22E-B9CD-4796-8F04-0F17BF1FC8A1}" name="Table1" displayName="Table1" ref="A3:BN379" totalsRowCount="1" headerRowDxfId="134" dataDxfId="132" headerRowBorderDxfId="133" headerRowCellStyle="Neutral">
  <autoFilter ref="A3:BN378" xr:uid="{07CAE22E-B9CD-4796-8F04-0F17BF1FC8A1}"/>
  <tableColumns count="66">
    <tableColumn id="1" xr3:uid="{91EE4C6E-299C-4274-938B-01C83A9081BD}" name="Institucija ar įstaiga, finansuojanti nevyriausybinių organizacijų veiklą" totalsRowLabel="Total" dataDxfId="131" totalsRowDxfId="65"/>
    <tableColumn id="2" xr3:uid="{91CBE9A4-8CB2-4F65-994D-6BDE1914C84B}" name="Konkurso/priemonės, kuria planuojama skirti finansavimą nevyriausybinėms organizacijoms 2022 m., pavadinimas" dataDxfId="130" totalsRowDxfId="64"/>
    <tableColumn id="3" xr3:uid="{B8EF9D89-C808-41B7-AA1D-76100286FB7B}" name="Nevyriausybinėms organizacijoms planuojamos skirti lėšos 2022 m., Eur" totalsRowFunction="sum" dataDxfId="129" totalsRowDxfId="63"/>
    <tableColumn id="4" xr3:uid="{5BC46B8C-5471-43DE-8656-F18174921F08}" name="Planuojama nevyriausybinių organizacijų finansavimo konkurso/priemonės paskelbimo data (jei taikoma)" dataDxfId="128" totalsRowDxfId="62"/>
    <tableColumn id="5" xr3:uid="{9C10D71A-4DF9-468E-8B22-37EDE7A6812E}" name="Kontaktinis asmuo atsakingas už priemonę (vardas, pavardė, el. pašto adresas ir telefono nr.)" dataDxfId="127" totalsRowDxfId="61"/>
    <tableColumn id="6" xr3:uid="{C963682E-FF54-4E30-8A7C-6401787205C9}" name="Pastabos " dataDxfId="126" totalsRowDxfId="60"/>
    <tableColumn id="7" xr3:uid="{B98D2504-4C14-4776-B210-E3E3FAAC6A66}" name="Akmenės rajono savivaldybės administracija" totalsRowFunction="sum" dataDxfId="125" totalsRowDxfId="59"/>
    <tableColumn id="8" xr3:uid="{E7E3335E-3483-4FAD-A566-9C31441D2B75}" name="Alytaus miesto savivaldybės administracija " totalsRowFunction="sum" dataDxfId="124" totalsRowDxfId="58"/>
    <tableColumn id="9" xr3:uid="{22FFDC8F-EF60-4A56-B130-D2180F285498}" name="Alytaus rajono savivaldybės administracija " totalsRowFunction="sum" dataDxfId="123" totalsRowDxfId="57"/>
    <tableColumn id="10" xr3:uid="{95BE8D49-0B64-4491-90EB-E778EAAD8B9D}" name="Anykščių rajono savivaldybės administracija" totalsRowFunction="sum" dataDxfId="122" totalsRowDxfId="56"/>
    <tableColumn id="11" xr3:uid="{72E1CA70-1406-48EC-8A66-EF535797A7E2}" name="Birštono savivaldybės administracija " totalsRowFunction="sum" dataDxfId="121" totalsRowDxfId="55"/>
    <tableColumn id="12" xr3:uid="{58F11765-E88F-4CB9-97A1-F4AE75A415A6}" name="Biržų rajono savivaldybės administracija " totalsRowFunction="sum" dataDxfId="120" totalsRowDxfId="54"/>
    <tableColumn id="13" xr3:uid="{F9B338FE-135B-4983-881A-8327531661A6}" name="Druskininkų savivaldybės administracija " totalsRowFunction="sum" dataDxfId="119" totalsRowDxfId="53"/>
    <tableColumn id="14" xr3:uid="{10C27299-D9D4-475C-A59B-744BA14F6E3D}" name="Elektrėnų savivaldybės administracija" totalsRowFunction="sum" dataDxfId="118" totalsRowDxfId="52"/>
    <tableColumn id="15" xr3:uid="{4DB6ABEB-06BC-4BAF-917A-210A88E0354E}" name="Ignalinos rajono savivaldybės administracija " totalsRowFunction="sum" dataDxfId="117" totalsRowDxfId="51"/>
    <tableColumn id="16" xr3:uid="{FBC9F77D-2A9D-489E-8172-78DAA016E58E}" name="Jonavos rajono savivaldybės administracija " totalsRowFunction="sum" dataDxfId="116" totalsRowDxfId="50"/>
    <tableColumn id="17" xr3:uid="{61521080-8D55-4048-B896-5F2054E6B702}" name="Joniškio rajono savivaldybės administracija " totalsRowFunction="sum" dataDxfId="115" totalsRowDxfId="49"/>
    <tableColumn id="18" xr3:uid="{EAD88406-5A52-42AE-8073-A09574005554}" name="Jurbarko rajono savivaldybės administracija " totalsRowFunction="sum" dataDxfId="114" totalsRowDxfId="48"/>
    <tableColumn id="19" xr3:uid="{65665F18-5791-4046-9144-D82C3219DCF1}" name="Kaišiadorių rajono savivaldybės administracija" totalsRowFunction="sum" dataDxfId="113" totalsRowDxfId="47"/>
    <tableColumn id="20" xr3:uid="{885314CB-3916-4FC3-B542-4C4CF6C8CFD4}" name="Kalvarijos savivaldybės administracija " totalsRowFunction="sum" dataDxfId="112" totalsRowDxfId="46"/>
    <tableColumn id="21" xr3:uid="{DC0834EE-BF79-411F-AD30-23F28DE1AFB7}" name="Kauno miesto savivaldybės administracija" totalsRowFunction="sum" dataDxfId="111" totalsRowDxfId="45"/>
    <tableColumn id="22" xr3:uid="{C0A557BD-3051-491A-91DA-8105FA44B355}" name="Kauno rajono savivaldybės administracija " totalsRowFunction="sum" dataDxfId="110" totalsRowDxfId="44"/>
    <tableColumn id="23" xr3:uid="{A5378309-9745-4E61-882D-F3C9EFA7D8ED}" name="Kazlų Rūdos savivaldybės administracija " totalsRowFunction="sum" dataDxfId="109" totalsRowDxfId="43"/>
    <tableColumn id="24" xr3:uid="{E1DB9A24-197D-45FB-9521-B61B9E375147}" name="Kėdainių rajono savivaldybės administracija" totalsRowFunction="sum" dataDxfId="108" totalsRowDxfId="42"/>
    <tableColumn id="25" xr3:uid="{0FDFCF27-C8A6-4185-AE18-A1CD04C43542}" name="Kelmės rajono savivaldybės administracija" totalsRowFunction="sum" dataDxfId="107" totalsRowDxfId="41"/>
    <tableColumn id="26" xr3:uid="{C4441BA0-1D5C-4711-A38E-2F6F1B0D402A}" name="Klaipėdos miesto savivaldybės administracija" totalsRowFunction="sum" dataDxfId="106" totalsRowDxfId="40"/>
    <tableColumn id="27" xr3:uid="{030C9DE0-053A-4B61-AAF1-3FAAC1F5D2E4}" name="Klaipėdos rajono savivaldybės administracija" totalsRowFunction="sum" dataDxfId="105" totalsRowDxfId="39"/>
    <tableColumn id="28" xr3:uid="{EA8DCD32-1823-477B-A0FC-A6EAA793A78F}" name="Kretingos rajono savivaldybės administracija " totalsRowFunction="sum" dataDxfId="104" totalsRowDxfId="38"/>
    <tableColumn id="29" xr3:uid="{80A0FD4A-7A1A-4899-A65B-F7483DD5BFD1}" name="Kupiškio rajono savivaldybės administracija " totalsRowFunction="sum" dataDxfId="103" totalsRowDxfId="37"/>
    <tableColumn id="30" xr3:uid="{F7E8863C-4B7F-461C-9762-2DDFD9F4A637}" name="Lazdijų rajono savivaldybės administracija " totalsRowFunction="sum" dataDxfId="102" totalsRowDxfId="36"/>
    <tableColumn id="31" xr3:uid="{60F1A103-96E0-4122-98DC-23B996B9E0C1}" name="Marijampolės savivaldybės administracija " totalsRowFunction="sum" dataDxfId="101" totalsRowDxfId="35"/>
    <tableColumn id="32" xr3:uid="{3C3C3EBA-86A3-472B-BB29-AA6389C6A803}" name="Mažeikių rajono savivaldybės administracija " totalsRowFunction="sum" dataDxfId="100" totalsRowDxfId="34"/>
    <tableColumn id="33" xr3:uid="{FC5D7212-2A69-4290-9759-E40BC37129BB}" name="Molėtų rajono savivaldybės administracija " totalsRowFunction="sum" dataDxfId="99" totalsRowDxfId="33"/>
    <tableColumn id="34" xr3:uid="{01F9DDB1-A8F7-48AF-A3A3-2101738822F5}" name="Neringos savivaldybės administracija " totalsRowFunction="sum" dataDxfId="98" totalsRowDxfId="32"/>
    <tableColumn id="35" xr3:uid="{7C4576CE-B8D8-4914-AC33-4B0953D23296}" name="Pagėgių savivaldybės administracija " totalsRowFunction="sum" dataDxfId="97" totalsRowDxfId="31"/>
    <tableColumn id="36" xr3:uid="{BC6BAACA-C71F-44E2-A002-DE532C52B459}" name="Pakruojo rajono savivaldybės administracija " totalsRowFunction="sum" dataDxfId="96" totalsRowDxfId="30"/>
    <tableColumn id="37" xr3:uid="{443A3699-FD9F-4BE1-8A51-D1CCCF097586}" name="Palangos miesto savivaldybės administracija " totalsRowFunction="sum" dataDxfId="95" totalsRowDxfId="29"/>
    <tableColumn id="38" xr3:uid="{3B9273C2-5AB5-45E2-8E64-9C35F480F746}" name="Panevėžio miesto savivaldybės administracija" totalsRowFunction="sum" dataDxfId="94" totalsRowDxfId="28"/>
    <tableColumn id="39" xr3:uid="{6DA89883-048A-490C-84C1-2F1CDFC47B66}" name="Panevėžio rajono savivaldybės administracija " totalsRowFunction="sum" dataDxfId="93" totalsRowDxfId="27"/>
    <tableColumn id="40" xr3:uid="{C3579D27-0100-4357-B59B-63F081F5309D}" name="Pasvalio rajono savivaldybės administracija " totalsRowFunction="sum" dataDxfId="92" totalsRowDxfId="26"/>
    <tableColumn id="41" xr3:uid="{16ACA427-4EA9-4643-A36A-BF5E8AEAB114}" name="Plungės rajono savivaldybės administracija " totalsRowFunction="sum" dataDxfId="91" totalsRowDxfId="25"/>
    <tableColumn id="42" xr3:uid="{D630832C-A556-4176-974F-60863E2C5E84}" name="Prienų rajono savivaldybės administracija " totalsRowFunction="sum" dataDxfId="90" totalsRowDxfId="24"/>
    <tableColumn id="43" xr3:uid="{8C83F7C3-0931-48B4-82B1-E44F71DC13FC}" name="Radviliškio rajono savivaldybės administracija " totalsRowFunction="sum" dataDxfId="89" totalsRowDxfId="23"/>
    <tableColumn id="44" xr3:uid="{558FF950-1D5A-4E6E-A1E6-2290764845B9}" name="Raseinių rajono savivaldybės administracija " totalsRowFunction="sum" dataDxfId="88" totalsRowDxfId="22"/>
    <tableColumn id="45" xr3:uid="{B1745CCD-1066-4112-B534-71B90137DE7D}" name="Rietavo savivaldybės administracija " totalsRowFunction="sum" dataDxfId="87" totalsRowDxfId="21"/>
    <tableColumn id="46" xr3:uid="{DCADCC97-E4D7-46A4-A05B-8460150991BD}" name="Rokiškio rajono savivaldybės administracija " totalsRowFunction="sum" dataDxfId="86" totalsRowDxfId="20"/>
    <tableColumn id="47" xr3:uid="{0DBA7649-A23B-4A70-BB3C-DA9BAEA909E7}" name="Skuodo rajono savivaldybės administracija " totalsRowFunction="sum" dataDxfId="85" totalsRowDxfId="19"/>
    <tableColumn id="48" xr3:uid="{08DF99FD-3ECB-4C61-81B6-48025F804F0D}" name="Šakių rajono savivaldybės administracija " totalsRowFunction="sum" dataDxfId="84" totalsRowDxfId="18"/>
    <tableColumn id="49" xr3:uid="{35B7C049-ABCB-49CC-87E5-ABF18A13D422}" name="Šalčininkų rajono savivaldybės administracija " totalsRowFunction="sum" dataDxfId="83" totalsRowDxfId="17"/>
    <tableColumn id="50" xr3:uid="{CAA9D0CA-B45E-45B3-8CAC-66A72D2B6E16}" name="Šiaulių miesto savivaldybės administracija " totalsRowFunction="sum" dataDxfId="82" totalsRowDxfId="16"/>
    <tableColumn id="51" xr3:uid="{68CDE0A2-1AE5-4BD5-9F8E-6D9E0EBB3060}" name="Šiaulių rajono savivaldybės administracija " totalsRowFunction="sum" dataDxfId="81" totalsRowDxfId="15"/>
    <tableColumn id="52" xr3:uid="{B4D4BA3D-E014-4532-A77C-229796B1AF9B}" name="Šilalės rajono savivaldybės administracija " totalsRowFunction="sum" dataDxfId="80" totalsRowDxfId="14"/>
    <tableColumn id="53" xr3:uid="{88792139-BC3D-4C6B-BEE5-44BF917B94E3}" name="Šilutės rajono savivaldybės administracija " totalsRowFunction="sum" dataDxfId="79" totalsRowDxfId="13"/>
    <tableColumn id="54" xr3:uid="{49337933-2D6F-47F6-B06F-B6F91078EC89}" name="Širvintų rajono savivaldybės administracija " totalsRowFunction="sum" dataDxfId="78" totalsRowDxfId="12"/>
    <tableColumn id="55" xr3:uid="{C80A8431-61C6-4DD4-A0C2-009E2C9A31E6}" name="Švenčionių rajono savivaldybės administracija" totalsRowFunction="sum" dataDxfId="77" totalsRowDxfId="11"/>
    <tableColumn id="56" xr3:uid="{4278278F-0F80-4B57-99F1-500C174B0FFC}" name="Tauragės rajono savivaldybės administracija" totalsRowFunction="sum" dataDxfId="76" totalsRowDxfId="10"/>
    <tableColumn id="57" xr3:uid="{1AA5DD1A-EEC7-45CF-8FA6-9D975BBEBEDC}" name="Telšių rajono savivaldybės administracija " totalsRowFunction="sum" dataDxfId="75" totalsRowDxfId="9"/>
    <tableColumn id="58" xr3:uid="{046AFDA9-1253-4804-A54B-51870B9A8712}" name="Trakų rajono savivaldybės administracija" totalsRowFunction="sum" dataDxfId="74" totalsRowDxfId="8"/>
    <tableColumn id="59" xr3:uid="{2663FABD-AFEB-437E-A632-8AFF844A678F}" name="Ukmergės rajono savivaldybės administracija " totalsRowFunction="sum" dataDxfId="73" totalsRowDxfId="7"/>
    <tableColumn id="60" xr3:uid="{799763F4-69A6-4C2A-8E99-AA5290062883}" name="Utenos rajono savivaldybės administracija " totalsRowFunction="sum" dataDxfId="72" totalsRowDxfId="6"/>
    <tableColumn id="61" xr3:uid="{D9E482D4-3E55-4698-97B8-56887469F55D}" name="Varėnos rajono savivaldybės administracija " totalsRowFunction="sum" dataDxfId="71" totalsRowDxfId="5"/>
    <tableColumn id="62" xr3:uid="{636200CB-909B-46BF-98E9-27B6D3C93D92}" name="Vilkaviškio rajono savivaldybės administracija " totalsRowFunction="sum" dataDxfId="70" totalsRowDxfId="4"/>
    <tableColumn id="63" xr3:uid="{F019D1EF-4841-43EB-B5FE-B82D1F97B3FB}" name="Vilniaus miesto savivaldybės administracija " totalsRowFunction="sum" dataDxfId="69" totalsRowDxfId="3"/>
    <tableColumn id="64" xr3:uid="{0101B3C5-A905-4883-B9DC-C3F9C99CCFDB}" name="Vilniaus rajono savivaldybės administracija " totalsRowFunction="sum" dataDxfId="68" totalsRowDxfId="2"/>
    <tableColumn id="65" xr3:uid="{53D70E96-961D-46A3-911E-D8B0E29B5F0C}" name="Visagino savivaldybės administracija " totalsRowFunction="sum" dataDxfId="67" totalsRowDxfId="1"/>
    <tableColumn id="66" xr3:uid="{12F11D80-7BAF-4380-A562-EAF2AA3BC8E5}" name="Zarasų rajono savivaldybės administracija " totalsRowFunction="sum" dataDxfId="66" totalsRowDxfId="0"/>
  </tableColumns>
  <tableStyleInfo name="TableStyleMedium2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zofija.vasiliauskiene@taurage.lt" TargetMode="External"/><Relationship Id="rId13" Type="http://schemas.openxmlformats.org/officeDocument/2006/relationships/hyperlink" Target="mailto:danguole.petkiene@taurage.lt" TargetMode="External"/><Relationship Id="rId18" Type="http://schemas.openxmlformats.org/officeDocument/2006/relationships/table" Target="../tables/table1.xml"/><Relationship Id="rId3" Type="http://schemas.openxmlformats.org/officeDocument/2006/relationships/hyperlink" Target="mailto:laima.jovaisiene@anyksciai.lt" TargetMode="External"/><Relationship Id="rId7" Type="http://schemas.openxmlformats.org/officeDocument/2006/relationships/hyperlink" Target="mailto:danute.naujokiene@taurage.lt" TargetMode="External"/><Relationship Id="rId12" Type="http://schemas.openxmlformats.org/officeDocument/2006/relationships/hyperlink" Target="mailto:irina.butvyliene@taurage.lt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mailto:laima.jovaisiene@anyksciai.lt" TargetMode="External"/><Relationship Id="rId16" Type="http://schemas.openxmlformats.org/officeDocument/2006/relationships/hyperlink" Target="mailto:danguole.petkiene@taurage.lt" TargetMode="External"/><Relationship Id="rId1" Type="http://schemas.openxmlformats.org/officeDocument/2006/relationships/hyperlink" Target="mailto:laima.jovaisiene@anyksciai.lt" TargetMode="External"/><Relationship Id="rId6" Type="http://schemas.openxmlformats.org/officeDocument/2006/relationships/hyperlink" Target="mailto:rita.matemaitiene@taurage.lt" TargetMode="External"/><Relationship Id="rId11" Type="http://schemas.openxmlformats.org/officeDocument/2006/relationships/hyperlink" Target="mailto:jolanta.katauskiene@taurage.lt" TargetMode="External"/><Relationship Id="rId5" Type="http://schemas.openxmlformats.org/officeDocument/2006/relationships/hyperlink" Target="mailto:inga.rusinske@kretinga.lt" TargetMode="External"/><Relationship Id="rId15" Type="http://schemas.openxmlformats.org/officeDocument/2006/relationships/hyperlink" Target="mailto:izolina.turauskiene@taurage.lt" TargetMode="External"/><Relationship Id="rId10" Type="http://schemas.openxmlformats.org/officeDocument/2006/relationships/hyperlink" Target="mailto:neringa.glavinske@taurage.lt" TargetMode="External"/><Relationship Id="rId4" Type="http://schemas.openxmlformats.org/officeDocument/2006/relationships/hyperlink" Target="mailto:daiva.useliene@jonava.lt,%20tel." TargetMode="External"/><Relationship Id="rId9" Type="http://schemas.openxmlformats.org/officeDocument/2006/relationships/hyperlink" Target="mailto:zofija.vasiliauskiene@taurage.lt" TargetMode="External"/><Relationship Id="rId14" Type="http://schemas.openxmlformats.org/officeDocument/2006/relationships/hyperlink" Target="mailto:danguole.petkiene@taurage.l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N379"/>
  <sheetViews>
    <sheetView tabSelected="1" zoomScale="76" zoomScaleNormal="76" workbookViewId="0">
      <pane xSplit="6" ySplit="3" topLeftCell="G374" activePane="bottomRight" state="frozen"/>
      <selection pane="topRight" activeCell="G1" sqref="G1"/>
      <selection pane="bottomLeft" activeCell="A3" sqref="A3"/>
      <selection pane="bottomRight" activeCell="G391" sqref="G391"/>
    </sheetView>
  </sheetViews>
  <sheetFormatPr defaultRowHeight="14.25" x14ac:dyDescent="0.2"/>
  <cols>
    <col min="1" max="1" width="35.625" customWidth="1"/>
    <col min="2" max="2" width="32.25" customWidth="1"/>
    <col min="3" max="3" width="23.625" style="4" customWidth="1"/>
    <col min="4" max="4" width="33" customWidth="1"/>
    <col min="5" max="5" width="43.75" customWidth="1"/>
    <col min="6" max="6" width="25.75" style="1" customWidth="1"/>
    <col min="7" max="7" width="38" customWidth="1"/>
    <col min="8" max="8" width="37.125" customWidth="1"/>
    <col min="9" max="9" width="37" customWidth="1"/>
    <col min="10" max="10" width="37.75" customWidth="1"/>
    <col min="11" max="11" width="32.125" customWidth="1"/>
    <col min="12" max="12" width="35.375" customWidth="1"/>
    <col min="13" max="13" width="34.875" customWidth="1"/>
    <col min="14" max="14" width="32.625" customWidth="1"/>
    <col min="15" max="15" width="38.5" customWidth="1"/>
    <col min="16" max="17" width="37.75" customWidth="1"/>
    <col min="18" max="18" width="38.25" customWidth="1"/>
    <col min="19" max="19" width="39.75" customWidth="1"/>
    <col min="20" max="20" width="33.5" customWidth="1"/>
    <col min="21" max="21" width="36" customWidth="1"/>
    <col min="22" max="22" width="36.375" customWidth="1"/>
    <col min="23" max="23" width="35.5" customWidth="1"/>
    <col min="24" max="24" width="37.875" customWidth="1"/>
    <col min="25" max="25" width="36.625" customWidth="1"/>
    <col min="26" max="26" width="38.75" customWidth="1"/>
    <col min="27" max="27" width="38.625" customWidth="1"/>
    <col min="28" max="28" width="38.75" customWidth="1"/>
    <col min="29" max="29" width="38" customWidth="1"/>
    <col min="30" max="30" width="37.125" customWidth="1"/>
    <col min="31" max="31" width="36.375" customWidth="1"/>
    <col min="32" max="32" width="38.375" customWidth="1"/>
    <col min="33" max="33" width="36.625" customWidth="1"/>
    <col min="34" max="34" width="32.625" customWidth="1"/>
    <col min="35" max="35" width="32.25" customWidth="1"/>
    <col min="36" max="36" width="38.375" customWidth="1"/>
    <col min="37" max="37" width="38.75" customWidth="1"/>
    <col min="38" max="38" width="39.25" customWidth="1"/>
    <col min="39" max="39" width="39.625" customWidth="1"/>
    <col min="40" max="40" width="38" customWidth="1"/>
    <col min="41" max="41" width="37.625" customWidth="1"/>
    <col min="42" max="42" width="36.5" customWidth="1"/>
    <col min="43" max="43" width="39.875" customWidth="1"/>
    <col min="44" max="44" width="38.125" customWidth="1"/>
    <col min="45" max="45" width="31.625" customWidth="1"/>
    <col min="46" max="46" width="37.875" customWidth="1"/>
    <col min="47" max="47" width="37.25" customWidth="1"/>
    <col min="48" max="48" width="35.75" customWidth="1"/>
    <col min="49" max="49" width="39.625" customWidth="1"/>
    <col min="50" max="50" width="37" customWidth="1"/>
    <col min="51" max="51" width="36.875" customWidth="1"/>
    <col min="52" max="53" width="36.625" customWidth="1"/>
    <col min="54" max="54" width="37.375" customWidth="1"/>
    <col min="55" max="55" width="39.625" customWidth="1"/>
    <col min="56" max="56" width="38.125" customWidth="1"/>
    <col min="57" max="57" width="36" customWidth="1"/>
    <col min="58" max="58" width="35.25" customWidth="1"/>
    <col min="59" max="59" width="39.125" customWidth="1"/>
    <col min="60" max="60" width="36.625" customWidth="1"/>
    <col min="61" max="61" width="37.75" customWidth="1"/>
    <col min="62" max="62" width="39.75" customWidth="1"/>
    <col min="63" max="63" width="37.75" customWidth="1"/>
    <col min="64" max="64" width="37.625" customWidth="1"/>
    <col min="65" max="65" width="32.5" customWidth="1"/>
    <col min="66" max="66" width="36.5" customWidth="1"/>
  </cols>
  <sheetData>
    <row r="1" spans="1:66" ht="52.5" customHeight="1" thickBot="1" x14ac:dyDescent="0.3">
      <c r="G1" s="3" t="s">
        <v>859</v>
      </c>
      <c r="H1" s="3" t="s">
        <v>859</v>
      </c>
      <c r="I1" s="3" t="s">
        <v>859</v>
      </c>
      <c r="J1" s="3" t="s">
        <v>859</v>
      </c>
      <c r="K1" s="3" t="s">
        <v>859</v>
      </c>
      <c r="L1" s="3" t="s">
        <v>859</v>
      </c>
      <c r="M1" s="3" t="s">
        <v>859</v>
      </c>
      <c r="N1" s="3" t="s">
        <v>859</v>
      </c>
      <c r="O1" s="3" t="s">
        <v>859</v>
      </c>
      <c r="P1" s="3" t="s">
        <v>859</v>
      </c>
      <c r="Q1" s="3" t="s">
        <v>859</v>
      </c>
      <c r="R1" s="3" t="s">
        <v>859</v>
      </c>
      <c r="S1" s="3" t="s">
        <v>859</v>
      </c>
      <c r="T1" s="3" t="s">
        <v>859</v>
      </c>
      <c r="U1" s="3" t="s">
        <v>859</v>
      </c>
      <c r="V1" s="3" t="s">
        <v>859</v>
      </c>
      <c r="W1" s="3" t="s">
        <v>859</v>
      </c>
      <c r="X1" s="3" t="s">
        <v>859</v>
      </c>
      <c r="Y1" s="3" t="s">
        <v>859</v>
      </c>
      <c r="Z1" s="3" t="s">
        <v>859</v>
      </c>
      <c r="AA1" s="3" t="s">
        <v>859</v>
      </c>
      <c r="AB1" s="3" t="s">
        <v>859</v>
      </c>
      <c r="AC1" s="3" t="s">
        <v>859</v>
      </c>
      <c r="AD1" s="3" t="s">
        <v>859</v>
      </c>
      <c r="AE1" s="3" t="s">
        <v>859</v>
      </c>
      <c r="AF1" s="3" t="s">
        <v>859</v>
      </c>
      <c r="AG1" s="3" t="s">
        <v>859</v>
      </c>
      <c r="AH1" s="3" t="s">
        <v>859</v>
      </c>
      <c r="AI1" s="3" t="s">
        <v>859</v>
      </c>
      <c r="AJ1" s="3" t="s">
        <v>859</v>
      </c>
      <c r="AK1" s="3" t="s">
        <v>859</v>
      </c>
      <c r="AL1" s="3" t="s">
        <v>859</v>
      </c>
      <c r="AM1" s="3" t="s">
        <v>859</v>
      </c>
      <c r="AN1" s="3" t="s">
        <v>859</v>
      </c>
      <c r="AO1" s="3" t="s">
        <v>859</v>
      </c>
      <c r="AP1" s="3" t="s">
        <v>859</v>
      </c>
      <c r="AQ1" s="3" t="s">
        <v>859</v>
      </c>
      <c r="AR1" s="3" t="s">
        <v>859</v>
      </c>
      <c r="AS1" s="3" t="s">
        <v>859</v>
      </c>
      <c r="AT1" s="3" t="s">
        <v>859</v>
      </c>
      <c r="AU1" s="3" t="s">
        <v>859</v>
      </c>
      <c r="AV1" s="3" t="s">
        <v>859</v>
      </c>
      <c r="AW1" s="3" t="s">
        <v>859</v>
      </c>
      <c r="AX1" s="3" t="s">
        <v>859</v>
      </c>
      <c r="AY1" s="3" t="s">
        <v>859</v>
      </c>
      <c r="AZ1" s="3" t="s">
        <v>859</v>
      </c>
      <c r="BA1" s="3" t="s">
        <v>859</v>
      </c>
      <c r="BB1" s="3" t="s">
        <v>859</v>
      </c>
      <c r="BC1" s="3" t="s">
        <v>859</v>
      </c>
      <c r="BD1" s="3" t="s">
        <v>859</v>
      </c>
      <c r="BE1" s="3" t="s">
        <v>859</v>
      </c>
      <c r="BF1" s="3" t="s">
        <v>859</v>
      </c>
      <c r="BG1" s="3" t="s">
        <v>859</v>
      </c>
      <c r="BH1" s="3" t="s">
        <v>859</v>
      </c>
      <c r="BI1" s="3" t="s">
        <v>859</v>
      </c>
      <c r="BJ1" s="3" t="s">
        <v>859</v>
      </c>
      <c r="BK1" s="3" t="s">
        <v>859</v>
      </c>
      <c r="BL1" s="3" t="s">
        <v>859</v>
      </c>
      <c r="BM1" s="3" t="s">
        <v>859</v>
      </c>
      <c r="BN1" s="3" t="s">
        <v>859</v>
      </c>
    </row>
    <row r="2" spans="1:66" ht="20.25" customHeight="1" x14ac:dyDescent="0.25">
      <c r="G2" s="20">
        <f>SUBTOTAL(109,Table1[Akmenės rajono savivaldybės administracija])</f>
        <v>284810</v>
      </c>
      <c r="H2" s="20">
        <f>SUBTOTAL(109,Table1[[Alytaus miesto savivaldybės administracija ]])</f>
        <v>0</v>
      </c>
      <c r="I2" s="20">
        <f>SUBTOTAL(109,Table1[[Alytaus rajono savivaldybės administracija ]])</f>
        <v>175500</v>
      </c>
      <c r="J2" s="20">
        <f>SUBTOTAL(109,Table1[Anykščių rajono savivaldybės administracija])</f>
        <v>241500</v>
      </c>
      <c r="K2" s="20">
        <f>SUBTOTAL(109,Table1[[Birštono savivaldybės administracija ]])</f>
        <v>40500</v>
      </c>
      <c r="L2" s="20">
        <f>SUBTOTAL(109,Table1[[Biržų rajono savivaldybės administracija ]])</f>
        <v>223376</v>
      </c>
      <c r="M2" s="20">
        <f>SUBTOTAL(109,Table1[[Druskininkų savivaldybės administracija ]])</f>
        <v>107000</v>
      </c>
      <c r="N2" s="20">
        <f>SUBTOTAL(109,Table1[Elektrėnų savivaldybės administracija])</f>
        <v>272715</v>
      </c>
      <c r="O2" s="20">
        <f>SUBTOTAL(109,Table1[[Ignalinos rajono savivaldybės administracija ]])</f>
        <v>96300</v>
      </c>
      <c r="P2" s="20">
        <f>SUBTOTAL(109,Table1[[Jonavos rajono savivaldybės administracija ]])</f>
        <v>721480</v>
      </c>
      <c r="Q2" s="20">
        <f>SUBTOTAL(109,Table1[[Joniškio rajono savivaldybės administracija ]])</f>
        <v>33000</v>
      </c>
      <c r="R2" s="20">
        <f>SUBTOTAL(109,Table1[[Jurbarko rajono savivaldybės administracija ]])</f>
        <v>15000</v>
      </c>
      <c r="S2" s="20">
        <f>SUBTOTAL(109,Table1[Kaišiadorių rajono savivaldybės administracija])</f>
        <v>144687.94</v>
      </c>
      <c r="T2" s="20">
        <f>SUBTOTAL(109,Table1[[Kalvarijos savivaldybės administracija ]])</f>
        <v>13000</v>
      </c>
      <c r="U2" s="20">
        <f>SUBTOTAL(109,Table1[Kauno miesto savivaldybės administracija])</f>
        <v>10718461</v>
      </c>
      <c r="V2" s="20">
        <f>SUBTOTAL(109,Table1[[Kauno rajono savivaldybės administracija ]])</f>
        <v>1055967</v>
      </c>
      <c r="W2" s="20">
        <f>SUBTOTAL(109,Table1[[Kazlų Rūdos savivaldybės administracija ]])</f>
        <v>79200</v>
      </c>
      <c r="X2" s="20">
        <f>SUBTOTAL(109,Table1[Kėdainių rajono savivaldybės administracija])</f>
        <v>872200</v>
      </c>
      <c r="Y2" s="20">
        <f>SUBTOTAL(109,Table1[Kelmės rajono savivaldybės administracija])</f>
        <v>35000</v>
      </c>
      <c r="Z2" s="20">
        <f>SUBTOTAL(109,Table1[Klaipėdos miesto savivaldybės administracija])</f>
        <v>8006453</v>
      </c>
      <c r="AA2" s="20">
        <f>SUBTOTAL(109,Table1[Klaipėdos rajono savivaldybės administracija])</f>
        <v>1018260</v>
      </c>
      <c r="AB2" s="20">
        <f>SUBTOTAL(109,Table1[[Kretingos rajono savivaldybės administracija ]])</f>
        <v>212000</v>
      </c>
      <c r="AC2" s="20">
        <f>SUBTOTAL(109,Table1[[Kupiškio rajono savivaldybės administracija ]])</f>
        <v>44500</v>
      </c>
      <c r="AD2" s="20">
        <f>SUBTOTAL(109,Table1[[Lazdijų rajono savivaldybės administracija ]])</f>
        <v>159800</v>
      </c>
      <c r="AE2" s="20">
        <f>SUBTOTAL(109,Table1[[Marijampolės savivaldybės administracija ]])</f>
        <v>1905920</v>
      </c>
      <c r="AF2" s="20">
        <f>SUBTOTAL(109,Table1[[Mažeikių rajono savivaldybės administracija ]])</f>
        <v>0</v>
      </c>
      <c r="AG2" s="20">
        <f>SUBTOTAL(109,Table1[[Molėtų rajono savivaldybės administracija ]])</f>
        <v>80000</v>
      </c>
      <c r="AH2" s="20">
        <f>SUBTOTAL(109,Table1[[Neringos savivaldybės administracija ]])</f>
        <v>42600</v>
      </c>
      <c r="AI2" s="20">
        <f>SUBTOTAL(109,Table1[[Pagėgių savivaldybės administracija ]])</f>
        <v>15000</v>
      </c>
      <c r="AJ2" s="20">
        <f>SUBTOTAL(109,Table1[[Pakruojo rajono savivaldybės administracija ]])</f>
        <v>51000</v>
      </c>
      <c r="AK2" s="20">
        <f>SUBTOTAL(109,Table1[[Palangos miesto savivaldybės administracija ]])</f>
        <v>348560</v>
      </c>
      <c r="AL2" s="20">
        <f>SUBTOTAL(109,Table1[Panevėžio miesto savivaldybės administracija])</f>
        <v>1179300</v>
      </c>
      <c r="AM2" s="20">
        <f>SUBTOTAL(109,Table1[[Panevėžio rajono savivaldybės administracija ]])</f>
        <v>351000</v>
      </c>
      <c r="AN2" s="20">
        <f>SUBTOTAL(109,Table1[[Pasvalio rajono savivaldybės administracija ]])</f>
        <v>65000</v>
      </c>
      <c r="AO2" s="20">
        <f>SUBTOTAL(109,Table1[[Plungės rajono savivaldybės administracija ]])</f>
        <v>193000</v>
      </c>
      <c r="AP2" s="20">
        <f>SUBTOTAL(109,Table1[[Prienų rajono savivaldybės administracija ]])</f>
        <v>399800</v>
      </c>
      <c r="AQ2" s="20">
        <f>SUBTOTAL(109,Table1[[Radviliškio rajono savivaldybės administracija ]])</f>
        <v>232400</v>
      </c>
      <c r="AR2" s="20">
        <f>SUBTOTAL(109,Table1[[Raseinių rajono savivaldybės administracija ]])</f>
        <v>0</v>
      </c>
      <c r="AS2" s="20">
        <f>SUBTOTAL(109,Table1[[Rietavo savivaldybės administracija ]])</f>
        <v>63300</v>
      </c>
      <c r="AT2" s="20">
        <f>SUBTOTAL(109,Table1[[Rokiškio rajono savivaldybės administracija ]])</f>
        <v>110000</v>
      </c>
      <c r="AU2" s="20">
        <f>SUBTOTAL(109,Table1[[Skuodo rajono savivaldybės administracija ]])</f>
        <v>69100</v>
      </c>
      <c r="AV2" s="20">
        <f>SUBTOTAL(109,Table1[[Šakių rajono savivaldybės administracija ]])</f>
        <v>164625</v>
      </c>
      <c r="AW2" s="20">
        <f>SUBTOTAL(109,Table1[[Šalčininkų rajono savivaldybės administracija ]])</f>
        <v>191070</v>
      </c>
      <c r="AX2" s="20">
        <f>SUBTOTAL(109,Table1[[Šiaulių miesto savivaldybės administracija ]])</f>
        <v>30000</v>
      </c>
      <c r="AY2" s="20">
        <f>SUBTOTAL(109,Table1[[Šiaulių rajono savivaldybės administracija ]])</f>
        <v>10000</v>
      </c>
      <c r="AZ2" s="20">
        <f>SUBTOTAL(109,Table1[[Šilalės rajono savivaldybės administracija ]])</f>
        <v>60000</v>
      </c>
      <c r="BA2" s="20">
        <f>SUBTOTAL(109,Table1[[Šilutės rajono savivaldybės administracija ]])</f>
        <v>202871</v>
      </c>
      <c r="BB2" s="20">
        <f>SUBTOTAL(109,Table1[[Širvintų rajono savivaldybės administracija ]])</f>
        <v>37500</v>
      </c>
      <c r="BC2" s="20">
        <f>SUBTOTAL(109,Table1[Švenčionių rajono savivaldybės administracija])</f>
        <v>83100</v>
      </c>
      <c r="BD2" s="20">
        <f>SUBTOTAL(109,Table1[Tauragės rajono savivaldybės administracija])</f>
        <v>1120600</v>
      </c>
      <c r="BE2" s="20">
        <f>SUBTOTAL(109,Table1[[Telšių rajono savivaldybės administracija ]])</f>
        <v>106000</v>
      </c>
      <c r="BF2" s="20">
        <f>SUBTOTAL(109,Table1[Trakų rajono savivaldybės administracija])</f>
        <v>5000</v>
      </c>
      <c r="BG2" s="20">
        <f>SUBTOTAL(109,Table1[[Ukmergės rajono savivaldybės administracija ]])</f>
        <v>369437</v>
      </c>
      <c r="BH2" s="20">
        <f>SUBTOTAL(109,Table1[[Utenos rajono savivaldybės administracija ]])</f>
        <v>115000</v>
      </c>
      <c r="BI2" s="20">
        <f>SUBTOTAL(109,Table1[[Varėnos rajono savivaldybės administracija ]])</f>
        <v>20000</v>
      </c>
      <c r="BJ2" s="20">
        <f>SUBTOTAL(109,Table1[[Vilkaviškio rajono savivaldybės administracija ]])</f>
        <v>188500</v>
      </c>
      <c r="BK2" s="20">
        <f>SUBTOTAL(109,Table1[[Vilniaus miesto savivaldybės administracija ]])</f>
        <v>9521078</v>
      </c>
      <c r="BL2" s="20">
        <f>SUBTOTAL(109,Table1[[Vilniaus rajono savivaldybės administracija ]])</f>
        <v>0</v>
      </c>
      <c r="BM2" s="20">
        <f>SUBTOTAL(109,Table1[[Visagino savivaldybės administracija ]])</f>
        <v>40441</v>
      </c>
      <c r="BN2" s="20">
        <f>SUBTOTAL(109,Table1[[Zarasų rajono savivaldybės administracija ]])</f>
        <v>182519</v>
      </c>
    </row>
    <row r="3" spans="1:66" s="36" customFormat="1" ht="92.25" customHeight="1" x14ac:dyDescent="0.2">
      <c r="A3" s="37" t="s">
        <v>0</v>
      </c>
      <c r="B3" s="37" t="s">
        <v>3</v>
      </c>
      <c r="C3" s="38" t="s">
        <v>2</v>
      </c>
      <c r="D3" s="37" t="s">
        <v>4</v>
      </c>
      <c r="E3" s="37" t="s">
        <v>1</v>
      </c>
      <c r="F3" s="37" t="s">
        <v>809</v>
      </c>
      <c r="G3" s="39" t="s">
        <v>12</v>
      </c>
      <c r="H3" s="39" t="s">
        <v>810</v>
      </c>
      <c r="I3" s="39" t="s">
        <v>811</v>
      </c>
      <c r="J3" s="39" t="s">
        <v>45</v>
      </c>
      <c r="K3" s="39" t="s">
        <v>812</v>
      </c>
      <c r="L3" s="39" t="s">
        <v>813</v>
      </c>
      <c r="M3" s="39" t="s">
        <v>814</v>
      </c>
      <c r="N3" s="39" t="s">
        <v>122</v>
      </c>
      <c r="O3" s="39" t="s">
        <v>815</v>
      </c>
      <c r="P3" s="39" t="s">
        <v>816</v>
      </c>
      <c r="Q3" s="39" t="s">
        <v>817</v>
      </c>
      <c r="R3" s="39" t="s">
        <v>818</v>
      </c>
      <c r="S3" s="39" t="s">
        <v>178</v>
      </c>
      <c r="T3" s="39" t="s">
        <v>819</v>
      </c>
      <c r="U3" s="39" t="s">
        <v>820</v>
      </c>
      <c r="V3" s="39" t="s">
        <v>821</v>
      </c>
      <c r="W3" s="39" t="s">
        <v>822</v>
      </c>
      <c r="X3" s="39" t="s">
        <v>823</v>
      </c>
      <c r="Y3" s="39" t="s">
        <v>824</v>
      </c>
      <c r="Z3" s="39" t="s">
        <v>825</v>
      </c>
      <c r="AA3" s="39" t="s">
        <v>826</v>
      </c>
      <c r="AB3" s="39" t="s">
        <v>827</v>
      </c>
      <c r="AC3" s="39" t="s">
        <v>828</v>
      </c>
      <c r="AD3" s="39" t="s">
        <v>829</v>
      </c>
      <c r="AE3" s="39" t="s">
        <v>830</v>
      </c>
      <c r="AF3" s="39" t="s">
        <v>831</v>
      </c>
      <c r="AG3" s="39" t="s">
        <v>832</v>
      </c>
      <c r="AH3" s="39" t="s">
        <v>833</v>
      </c>
      <c r="AI3" s="39" t="s">
        <v>344</v>
      </c>
      <c r="AJ3" s="39" t="s">
        <v>834</v>
      </c>
      <c r="AK3" s="39" t="s">
        <v>835</v>
      </c>
      <c r="AL3" s="39" t="s">
        <v>442</v>
      </c>
      <c r="AM3" s="39" t="s">
        <v>836</v>
      </c>
      <c r="AN3" s="39" t="s">
        <v>837</v>
      </c>
      <c r="AO3" s="39" t="s">
        <v>838</v>
      </c>
      <c r="AP3" s="39" t="s">
        <v>839</v>
      </c>
      <c r="AQ3" s="39" t="s">
        <v>840</v>
      </c>
      <c r="AR3" s="39" t="s">
        <v>519</v>
      </c>
      <c r="AS3" s="39" t="s">
        <v>841</v>
      </c>
      <c r="AT3" s="39" t="s">
        <v>842</v>
      </c>
      <c r="AU3" s="39" t="s">
        <v>843</v>
      </c>
      <c r="AV3" s="39" t="s">
        <v>546</v>
      </c>
      <c r="AW3" s="39" t="s">
        <v>844</v>
      </c>
      <c r="AX3" s="39" t="s">
        <v>845</v>
      </c>
      <c r="AY3" s="39" t="s">
        <v>846</v>
      </c>
      <c r="AZ3" s="39" t="s">
        <v>847</v>
      </c>
      <c r="BA3" s="39" t="s">
        <v>848</v>
      </c>
      <c r="BB3" s="39" t="s">
        <v>849</v>
      </c>
      <c r="BC3" s="39" t="s">
        <v>850</v>
      </c>
      <c r="BD3" s="39" t="s">
        <v>851</v>
      </c>
      <c r="BE3" s="39" t="s">
        <v>671</v>
      </c>
      <c r="BF3" s="39" t="s">
        <v>678</v>
      </c>
      <c r="BG3" s="39" t="s">
        <v>852</v>
      </c>
      <c r="BH3" s="39" t="s">
        <v>853</v>
      </c>
      <c r="BI3" s="39" t="s">
        <v>854</v>
      </c>
      <c r="BJ3" s="39" t="s">
        <v>855</v>
      </c>
      <c r="BK3" s="39" t="s">
        <v>856</v>
      </c>
      <c r="BL3" s="39" t="s">
        <v>784</v>
      </c>
      <c r="BM3" s="39" t="s">
        <v>857</v>
      </c>
      <c r="BN3" s="39" t="s">
        <v>858</v>
      </c>
    </row>
    <row r="4" spans="1:66" s="2" customFormat="1" ht="31.5" x14ac:dyDescent="0.25">
      <c r="A4" s="14" t="s">
        <v>12</v>
      </c>
      <c r="B4" s="14" t="s">
        <v>11</v>
      </c>
      <c r="C4" s="29">
        <v>11000</v>
      </c>
      <c r="D4" s="30" t="s">
        <v>6</v>
      </c>
      <c r="E4" s="14" t="s">
        <v>7</v>
      </c>
      <c r="F4" s="14"/>
      <c r="G4" s="29">
        <v>11000</v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</row>
    <row r="5" spans="1:66" s="2" customFormat="1" ht="31.5" x14ac:dyDescent="0.25">
      <c r="A5" s="7" t="s">
        <v>12</v>
      </c>
      <c r="B5" s="7" t="s">
        <v>10</v>
      </c>
      <c r="C5" s="6">
        <v>83000</v>
      </c>
      <c r="D5" s="18" t="s">
        <v>19</v>
      </c>
      <c r="E5" s="7" t="s">
        <v>7</v>
      </c>
      <c r="F5" s="7"/>
      <c r="G5" s="6">
        <v>83000</v>
      </c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</row>
    <row r="6" spans="1:66" s="2" customFormat="1" ht="31.5" x14ac:dyDescent="0.25">
      <c r="A6" s="7" t="s">
        <v>12</v>
      </c>
      <c r="B6" s="7" t="s">
        <v>9</v>
      </c>
      <c r="C6" s="6">
        <v>3000</v>
      </c>
      <c r="D6" s="18" t="s">
        <v>5</v>
      </c>
      <c r="E6" s="7" t="s">
        <v>26</v>
      </c>
      <c r="F6" s="7"/>
      <c r="G6" s="6">
        <v>3000</v>
      </c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</row>
    <row r="7" spans="1:66" s="2" customFormat="1" ht="47.25" x14ac:dyDescent="0.25">
      <c r="A7" s="7" t="s">
        <v>12</v>
      </c>
      <c r="B7" s="7" t="s">
        <v>8</v>
      </c>
      <c r="C7" s="6">
        <v>6000</v>
      </c>
      <c r="D7" s="31" t="s">
        <v>5</v>
      </c>
      <c r="E7" s="7" t="s">
        <v>27</v>
      </c>
      <c r="F7" s="7"/>
      <c r="G7" s="6">
        <v>6000</v>
      </c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</row>
    <row r="8" spans="1:66" s="2" customFormat="1" ht="31.5" x14ac:dyDescent="0.25">
      <c r="A8" s="7" t="s">
        <v>13</v>
      </c>
      <c r="B8" s="7" t="s">
        <v>14</v>
      </c>
      <c r="C8" s="6">
        <v>16000</v>
      </c>
      <c r="D8" s="18" t="s">
        <v>15</v>
      </c>
      <c r="E8" s="7" t="s">
        <v>31</v>
      </c>
      <c r="F8" s="7"/>
      <c r="G8" s="6">
        <v>16000</v>
      </c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</row>
    <row r="9" spans="1:66" s="2" customFormat="1" ht="47.25" x14ac:dyDescent="0.25">
      <c r="A9" s="7" t="s">
        <v>12</v>
      </c>
      <c r="B9" s="7" t="s">
        <v>16</v>
      </c>
      <c r="C9" s="6">
        <v>25000</v>
      </c>
      <c r="D9" s="18" t="s">
        <v>18</v>
      </c>
      <c r="E9" s="7" t="s">
        <v>30</v>
      </c>
      <c r="F9" s="7"/>
      <c r="G9" s="6">
        <v>25000</v>
      </c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</row>
    <row r="10" spans="1:66" s="2" customFormat="1" ht="63" x14ac:dyDescent="0.25">
      <c r="A10" s="7" t="s">
        <v>12</v>
      </c>
      <c r="B10" s="7" t="s">
        <v>21</v>
      </c>
      <c r="C10" s="6">
        <v>6956</v>
      </c>
      <c r="D10" s="18" t="s">
        <v>23</v>
      </c>
      <c r="E10" s="7" t="s">
        <v>28</v>
      </c>
      <c r="F10" s="7"/>
      <c r="G10" s="6">
        <v>6956</v>
      </c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</row>
    <row r="11" spans="1:66" s="2" customFormat="1" ht="31.5" x14ac:dyDescent="0.25">
      <c r="A11" s="7" t="s">
        <v>12</v>
      </c>
      <c r="B11" s="7" t="s">
        <v>22</v>
      </c>
      <c r="C11" s="6">
        <v>11000</v>
      </c>
      <c r="D11" s="7" t="s">
        <v>24</v>
      </c>
      <c r="E11" s="7" t="s">
        <v>29</v>
      </c>
      <c r="F11" s="7"/>
      <c r="G11" s="6">
        <v>11000</v>
      </c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</row>
    <row r="12" spans="1:66" s="2" customFormat="1" ht="47.25" x14ac:dyDescent="0.25">
      <c r="A12" s="7" t="s">
        <v>12</v>
      </c>
      <c r="B12" s="7" t="s">
        <v>17</v>
      </c>
      <c r="C12" s="6">
        <v>122854</v>
      </c>
      <c r="D12" s="7" t="s">
        <v>20</v>
      </c>
      <c r="E12" s="7" t="s">
        <v>25</v>
      </c>
      <c r="F12" s="7"/>
      <c r="G12" s="6">
        <v>122854</v>
      </c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</row>
    <row r="13" spans="1:66" s="22" customFormat="1" ht="78.75" x14ac:dyDescent="0.25">
      <c r="A13" s="7" t="s">
        <v>810</v>
      </c>
      <c r="B13" s="7" t="s">
        <v>949</v>
      </c>
      <c r="C13" s="6" t="s">
        <v>948</v>
      </c>
      <c r="D13" s="7" t="s">
        <v>950</v>
      </c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</row>
    <row r="14" spans="1:66" s="2" customFormat="1" ht="47.25" x14ac:dyDescent="0.25">
      <c r="A14" s="7" t="s">
        <v>32</v>
      </c>
      <c r="B14" s="7" t="s">
        <v>33</v>
      </c>
      <c r="C14" s="6">
        <v>1500</v>
      </c>
      <c r="D14" s="7" t="s">
        <v>951</v>
      </c>
      <c r="E14" s="7" t="s">
        <v>35</v>
      </c>
      <c r="F14" s="7"/>
      <c r="G14" s="7"/>
      <c r="H14" s="7"/>
      <c r="I14" s="6">
        <v>1500</v>
      </c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</row>
    <row r="15" spans="1:66" s="2" customFormat="1" ht="31.5" x14ac:dyDescent="0.25">
      <c r="A15" s="7" t="s">
        <v>32</v>
      </c>
      <c r="B15" s="7" t="s">
        <v>36</v>
      </c>
      <c r="C15" s="6">
        <v>3000</v>
      </c>
      <c r="D15" s="7" t="s">
        <v>951</v>
      </c>
      <c r="E15" s="7" t="s">
        <v>37</v>
      </c>
      <c r="F15" s="7"/>
      <c r="G15" s="7"/>
      <c r="H15" s="7"/>
      <c r="I15" s="6">
        <v>3000</v>
      </c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</row>
    <row r="16" spans="1:66" s="2" customFormat="1" ht="31.5" x14ac:dyDescent="0.25">
      <c r="A16" s="7" t="s">
        <v>32</v>
      </c>
      <c r="B16" s="7" t="s">
        <v>38</v>
      </c>
      <c r="C16" s="6">
        <v>90000</v>
      </c>
      <c r="D16" s="7" t="s">
        <v>951</v>
      </c>
      <c r="E16" s="7" t="s">
        <v>39</v>
      </c>
      <c r="F16" s="7"/>
      <c r="G16" s="7"/>
      <c r="H16" s="7"/>
      <c r="I16" s="6">
        <v>90000</v>
      </c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</row>
    <row r="17" spans="1:66" s="2" customFormat="1" ht="31.5" x14ac:dyDescent="0.25">
      <c r="A17" s="7" t="s">
        <v>32</v>
      </c>
      <c r="B17" s="7" t="s">
        <v>40</v>
      </c>
      <c r="C17" s="6">
        <v>25000</v>
      </c>
      <c r="D17" s="7" t="s">
        <v>951</v>
      </c>
      <c r="E17" s="7" t="s">
        <v>35</v>
      </c>
      <c r="F17" s="7"/>
      <c r="G17" s="7"/>
      <c r="H17" s="7"/>
      <c r="I17" s="6">
        <v>25000</v>
      </c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</row>
    <row r="18" spans="1:66" s="2" customFormat="1" ht="31.5" x14ac:dyDescent="0.25">
      <c r="A18" s="7" t="s">
        <v>32</v>
      </c>
      <c r="B18" s="7" t="s">
        <v>41</v>
      </c>
      <c r="C18" s="6">
        <v>27000</v>
      </c>
      <c r="D18" s="7" t="s">
        <v>951</v>
      </c>
      <c r="E18" s="7" t="s">
        <v>35</v>
      </c>
      <c r="F18" s="7"/>
      <c r="G18" s="7"/>
      <c r="H18" s="7"/>
      <c r="I18" s="6">
        <v>27000</v>
      </c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</row>
    <row r="19" spans="1:66" s="2" customFormat="1" ht="47.25" x14ac:dyDescent="0.25">
      <c r="A19" s="7" t="s">
        <v>32</v>
      </c>
      <c r="B19" s="7" t="s">
        <v>42</v>
      </c>
      <c r="C19" s="6">
        <v>24000</v>
      </c>
      <c r="D19" s="7" t="s">
        <v>951</v>
      </c>
      <c r="E19" s="7" t="s">
        <v>43</v>
      </c>
      <c r="F19" s="7"/>
      <c r="G19" s="7"/>
      <c r="H19" s="7"/>
      <c r="I19" s="6">
        <v>24000</v>
      </c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</row>
    <row r="20" spans="1:66" s="2" customFormat="1" ht="31.5" x14ac:dyDescent="0.25">
      <c r="A20" s="7" t="s">
        <v>32</v>
      </c>
      <c r="B20" s="7" t="s">
        <v>44</v>
      </c>
      <c r="C20" s="6">
        <v>5000</v>
      </c>
      <c r="D20" s="7" t="s">
        <v>951</v>
      </c>
      <c r="E20" s="7" t="s">
        <v>35</v>
      </c>
      <c r="F20" s="7"/>
      <c r="G20" s="7"/>
      <c r="H20" s="7"/>
      <c r="I20" s="6">
        <v>5000</v>
      </c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</row>
    <row r="21" spans="1:66" s="2" customFormat="1" ht="31.5" x14ac:dyDescent="0.25">
      <c r="A21" s="7" t="s">
        <v>45</v>
      </c>
      <c r="B21" s="7" t="s">
        <v>46</v>
      </c>
      <c r="C21" s="6">
        <v>5000</v>
      </c>
      <c r="D21" s="7" t="s">
        <v>883</v>
      </c>
      <c r="E21" s="7" t="s">
        <v>48</v>
      </c>
      <c r="F21" s="7"/>
      <c r="G21" s="7"/>
      <c r="H21" s="7"/>
      <c r="I21" s="7"/>
      <c r="J21" s="6">
        <v>5000</v>
      </c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</row>
    <row r="22" spans="1:66" s="2" customFormat="1" ht="31.5" x14ac:dyDescent="0.25">
      <c r="A22" s="7" t="s">
        <v>45</v>
      </c>
      <c r="B22" s="7" t="s">
        <v>49</v>
      </c>
      <c r="C22" s="6">
        <v>25000</v>
      </c>
      <c r="D22" s="7" t="s">
        <v>883</v>
      </c>
      <c r="E22" s="7" t="s">
        <v>48</v>
      </c>
      <c r="F22" s="7"/>
      <c r="G22" s="7"/>
      <c r="H22" s="7"/>
      <c r="I22" s="7"/>
      <c r="J22" s="6">
        <v>25000</v>
      </c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</row>
    <row r="23" spans="1:66" s="2" customFormat="1" ht="47.25" x14ac:dyDescent="0.25">
      <c r="A23" s="7" t="s">
        <v>45</v>
      </c>
      <c r="B23" s="7" t="s">
        <v>50</v>
      </c>
      <c r="C23" s="6">
        <v>7000</v>
      </c>
      <c r="D23" s="18" t="s">
        <v>884</v>
      </c>
      <c r="E23" s="7" t="s">
        <v>51</v>
      </c>
      <c r="F23" s="7"/>
      <c r="G23" s="7"/>
      <c r="H23" s="7"/>
      <c r="I23" s="7"/>
      <c r="J23" s="6">
        <v>7000</v>
      </c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</row>
    <row r="24" spans="1:66" s="2" customFormat="1" ht="47.25" x14ac:dyDescent="0.25">
      <c r="A24" s="7" t="s">
        <v>45</v>
      </c>
      <c r="B24" s="7" t="s">
        <v>52</v>
      </c>
      <c r="C24" s="6">
        <v>20000</v>
      </c>
      <c r="D24" s="7" t="s">
        <v>885</v>
      </c>
      <c r="E24" s="7" t="s">
        <v>53</v>
      </c>
      <c r="F24" s="7"/>
      <c r="G24" s="7"/>
      <c r="H24" s="7"/>
      <c r="I24" s="7"/>
      <c r="J24" s="6">
        <v>20000</v>
      </c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</row>
    <row r="25" spans="1:66" s="2" customFormat="1" ht="31.5" x14ac:dyDescent="0.25">
      <c r="A25" s="7" t="s">
        <v>45</v>
      </c>
      <c r="B25" s="7" t="s">
        <v>54</v>
      </c>
      <c r="C25" s="6">
        <v>12000</v>
      </c>
      <c r="D25" s="7" t="s">
        <v>55</v>
      </c>
      <c r="E25" s="7" t="s">
        <v>56</v>
      </c>
      <c r="F25" s="7"/>
      <c r="G25" s="7"/>
      <c r="H25" s="7"/>
      <c r="I25" s="7"/>
      <c r="J25" s="6">
        <v>12000</v>
      </c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</row>
    <row r="26" spans="1:66" s="2" customFormat="1" ht="47.25" x14ac:dyDescent="0.25">
      <c r="A26" s="7" t="s">
        <v>45</v>
      </c>
      <c r="B26" s="7" t="s">
        <v>57</v>
      </c>
      <c r="C26" s="6">
        <v>15000</v>
      </c>
      <c r="D26" s="7" t="s">
        <v>55</v>
      </c>
      <c r="E26" s="7" t="s">
        <v>58</v>
      </c>
      <c r="F26" s="7"/>
      <c r="G26" s="7"/>
      <c r="H26" s="7"/>
      <c r="I26" s="7"/>
      <c r="J26" s="6">
        <v>15000</v>
      </c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</row>
    <row r="27" spans="1:66" s="2" customFormat="1" ht="94.5" x14ac:dyDescent="0.25">
      <c r="A27" s="7" t="s">
        <v>45</v>
      </c>
      <c r="B27" s="7" t="s">
        <v>59</v>
      </c>
      <c r="C27" s="6">
        <v>2000</v>
      </c>
      <c r="D27" s="7" t="s">
        <v>55</v>
      </c>
      <c r="E27" s="7" t="s">
        <v>60</v>
      </c>
      <c r="F27" s="7"/>
      <c r="G27" s="7"/>
      <c r="H27" s="7"/>
      <c r="I27" s="7"/>
      <c r="J27" s="6">
        <v>2000</v>
      </c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</row>
    <row r="28" spans="1:66" s="2" customFormat="1" ht="31.5" x14ac:dyDescent="0.25">
      <c r="A28" s="7" t="s">
        <v>45</v>
      </c>
      <c r="B28" s="7" t="s">
        <v>61</v>
      </c>
      <c r="C28" s="6">
        <v>27000</v>
      </c>
      <c r="D28" s="7" t="s">
        <v>62</v>
      </c>
      <c r="E28" s="16" t="s">
        <v>63</v>
      </c>
      <c r="F28" s="7"/>
      <c r="G28" s="7"/>
      <c r="H28" s="7"/>
      <c r="I28" s="7"/>
      <c r="J28" s="6">
        <v>27000</v>
      </c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</row>
    <row r="29" spans="1:66" s="2" customFormat="1" ht="47.25" x14ac:dyDescent="0.25">
      <c r="A29" s="7" t="s">
        <v>45</v>
      </c>
      <c r="B29" s="7" t="s">
        <v>64</v>
      </c>
      <c r="C29" s="6">
        <v>22000</v>
      </c>
      <c r="D29" s="7" t="s">
        <v>62</v>
      </c>
      <c r="E29" s="16" t="s">
        <v>63</v>
      </c>
      <c r="F29" s="7"/>
      <c r="G29" s="7"/>
      <c r="H29" s="7"/>
      <c r="I29" s="7"/>
      <c r="J29" s="6">
        <v>22000</v>
      </c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</row>
    <row r="30" spans="1:66" s="2" customFormat="1" ht="47.25" x14ac:dyDescent="0.25">
      <c r="A30" s="7" t="s">
        <v>45</v>
      </c>
      <c r="B30" s="7" t="s">
        <v>65</v>
      </c>
      <c r="C30" s="6">
        <v>20000</v>
      </c>
      <c r="D30" s="7" t="s">
        <v>62</v>
      </c>
      <c r="E30" s="16" t="s">
        <v>66</v>
      </c>
      <c r="F30" s="7"/>
      <c r="G30" s="7"/>
      <c r="H30" s="7"/>
      <c r="I30" s="7"/>
      <c r="J30" s="6">
        <v>20000</v>
      </c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</row>
    <row r="31" spans="1:66" s="2" customFormat="1" ht="47.25" x14ac:dyDescent="0.25">
      <c r="A31" s="7" t="s">
        <v>45</v>
      </c>
      <c r="B31" s="7" t="s">
        <v>67</v>
      </c>
      <c r="C31" s="6">
        <v>31500</v>
      </c>
      <c r="D31" s="7" t="s">
        <v>68</v>
      </c>
      <c r="E31" s="7" t="s">
        <v>69</v>
      </c>
      <c r="F31" s="7"/>
      <c r="G31" s="7"/>
      <c r="H31" s="7"/>
      <c r="I31" s="7"/>
      <c r="J31" s="6">
        <v>31500</v>
      </c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</row>
    <row r="32" spans="1:66" s="2" customFormat="1" ht="63" x14ac:dyDescent="0.25">
      <c r="A32" s="7" t="s">
        <v>45</v>
      </c>
      <c r="B32" s="7" t="s">
        <v>70</v>
      </c>
      <c r="C32" s="6">
        <v>20000</v>
      </c>
      <c r="D32" s="7" t="s">
        <v>47</v>
      </c>
      <c r="E32" s="7" t="s">
        <v>71</v>
      </c>
      <c r="F32" s="7"/>
      <c r="G32" s="7"/>
      <c r="H32" s="7"/>
      <c r="I32" s="7"/>
      <c r="J32" s="6">
        <v>20000</v>
      </c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</row>
    <row r="33" spans="1:66" s="2" customFormat="1" ht="47.25" x14ac:dyDescent="0.25">
      <c r="A33" s="7" t="s">
        <v>45</v>
      </c>
      <c r="B33" s="7" t="s">
        <v>72</v>
      </c>
      <c r="C33" s="6">
        <v>35000</v>
      </c>
      <c r="D33" s="7" t="s">
        <v>47</v>
      </c>
      <c r="E33" s="7" t="s">
        <v>71</v>
      </c>
      <c r="F33" s="7"/>
      <c r="G33" s="7"/>
      <c r="H33" s="7"/>
      <c r="I33" s="7"/>
      <c r="J33" s="6">
        <v>35000</v>
      </c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</row>
    <row r="34" spans="1:66" s="2" customFormat="1" ht="31.5" x14ac:dyDescent="0.25">
      <c r="A34" s="7" t="s">
        <v>73</v>
      </c>
      <c r="B34" s="7" t="s">
        <v>74</v>
      </c>
      <c r="C34" s="6">
        <v>30000</v>
      </c>
      <c r="D34" s="7" t="s">
        <v>75</v>
      </c>
      <c r="E34" s="7" t="s">
        <v>76</v>
      </c>
      <c r="F34" s="7"/>
      <c r="G34" s="7"/>
      <c r="H34" s="7"/>
      <c r="I34" s="7"/>
      <c r="J34" s="7"/>
      <c r="K34" s="6">
        <v>30000</v>
      </c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</row>
    <row r="35" spans="1:66" s="2" customFormat="1" ht="63" x14ac:dyDescent="0.25">
      <c r="A35" s="7" t="s">
        <v>73</v>
      </c>
      <c r="B35" s="7" t="s">
        <v>77</v>
      </c>
      <c r="C35" s="6">
        <v>5500</v>
      </c>
      <c r="D35" s="7" t="s">
        <v>78</v>
      </c>
      <c r="E35" s="7" t="s">
        <v>79</v>
      </c>
      <c r="F35" s="7"/>
      <c r="G35" s="7"/>
      <c r="H35" s="7"/>
      <c r="I35" s="7"/>
      <c r="J35" s="7"/>
      <c r="K35" s="6">
        <v>5500</v>
      </c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</row>
    <row r="36" spans="1:66" s="2" customFormat="1" ht="47.25" x14ac:dyDescent="0.25">
      <c r="A36" s="17" t="s">
        <v>73</v>
      </c>
      <c r="B36" s="7" t="s">
        <v>80</v>
      </c>
      <c r="C36" s="6">
        <v>5000</v>
      </c>
      <c r="D36" s="17" t="s">
        <v>81</v>
      </c>
      <c r="E36" s="17" t="s">
        <v>82</v>
      </c>
      <c r="F36" s="7"/>
      <c r="G36" s="7"/>
      <c r="H36" s="7"/>
      <c r="I36" s="7"/>
      <c r="J36" s="7"/>
      <c r="K36" s="6">
        <v>5000</v>
      </c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</row>
    <row r="37" spans="1:66" s="2" customFormat="1" ht="63" x14ac:dyDescent="0.25">
      <c r="A37" s="7" t="s">
        <v>83</v>
      </c>
      <c r="B37" s="7" t="s">
        <v>84</v>
      </c>
      <c r="C37" s="6">
        <v>10000</v>
      </c>
      <c r="D37" s="7" t="s">
        <v>86</v>
      </c>
      <c r="E37" s="7" t="s">
        <v>87</v>
      </c>
      <c r="F37" s="7" t="s">
        <v>865</v>
      </c>
      <c r="G37" s="7"/>
      <c r="H37" s="7"/>
      <c r="I37" s="7"/>
      <c r="J37" s="7"/>
      <c r="K37" s="7"/>
      <c r="L37" s="6">
        <v>10000</v>
      </c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</row>
    <row r="38" spans="1:66" s="2" customFormat="1" ht="47.25" x14ac:dyDescent="0.25">
      <c r="A38" s="7" t="s">
        <v>83</v>
      </c>
      <c r="B38" s="7" t="s">
        <v>860</v>
      </c>
      <c r="C38" s="6">
        <v>50000</v>
      </c>
      <c r="D38" s="7" t="s">
        <v>5</v>
      </c>
      <c r="E38" s="7" t="s">
        <v>88</v>
      </c>
      <c r="F38" s="7" t="s">
        <v>864</v>
      </c>
      <c r="G38" s="7"/>
      <c r="H38" s="7"/>
      <c r="I38" s="7"/>
      <c r="J38" s="7"/>
      <c r="K38" s="7"/>
      <c r="L38" s="6">
        <v>50000</v>
      </c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</row>
    <row r="39" spans="1:66" s="2" customFormat="1" ht="63" x14ac:dyDescent="0.25">
      <c r="A39" s="7" t="s">
        <v>83</v>
      </c>
      <c r="B39" s="7" t="s">
        <v>89</v>
      </c>
      <c r="C39" s="6">
        <v>6000</v>
      </c>
      <c r="D39" s="7" t="s">
        <v>86</v>
      </c>
      <c r="E39" s="7" t="s">
        <v>91</v>
      </c>
      <c r="F39" s="7" t="s">
        <v>90</v>
      </c>
      <c r="G39" s="7"/>
      <c r="H39" s="7"/>
      <c r="I39" s="7"/>
      <c r="J39" s="7"/>
      <c r="K39" s="7"/>
      <c r="L39" s="6">
        <v>6000</v>
      </c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</row>
    <row r="40" spans="1:66" s="2" customFormat="1" ht="47.25" x14ac:dyDescent="0.25">
      <c r="A40" s="7" t="s">
        <v>83</v>
      </c>
      <c r="B40" s="7" t="s">
        <v>92</v>
      </c>
      <c r="C40" s="6">
        <v>10000</v>
      </c>
      <c r="D40" s="7" t="s">
        <v>86</v>
      </c>
      <c r="E40" s="7" t="s">
        <v>93</v>
      </c>
      <c r="F40" s="7" t="s">
        <v>85</v>
      </c>
      <c r="G40" s="7"/>
      <c r="H40" s="7"/>
      <c r="I40" s="7"/>
      <c r="J40" s="7"/>
      <c r="K40" s="7"/>
      <c r="L40" s="6">
        <v>10000</v>
      </c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</row>
    <row r="41" spans="1:66" s="2" customFormat="1" ht="47.25" x14ac:dyDescent="0.25">
      <c r="A41" s="7" t="s">
        <v>83</v>
      </c>
      <c r="B41" s="7" t="s">
        <v>94</v>
      </c>
      <c r="C41" s="6">
        <v>15000</v>
      </c>
      <c r="D41" s="7" t="s">
        <v>96</v>
      </c>
      <c r="E41" s="7" t="s">
        <v>97</v>
      </c>
      <c r="F41" s="7" t="s">
        <v>95</v>
      </c>
      <c r="G41" s="7"/>
      <c r="H41" s="7"/>
      <c r="I41" s="7"/>
      <c r="J41" s="7"/>
      <c r="K41" s="7"/>
      <c r="L41" s="6">
        <v>15000</v>
      </c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</row>
    <row r="42" spans="1:66" s="2" customFormat="1" ht="63" x14ac:dyDescent="0.25">
      <c r="A42" s="7" t="s">
        <v>83</v>
      </c>
      <c r="B42" s="7" t="s">
        <v>98</v>
      </c>
      <c r="C42" s="6">
        <v>33246</v>
      </c>
      <c r="D42" s="7" t="s">
        <v>952</v>
      </c>
      <c r="E42" s="7" t="s">
        <v>100</v>
      </c>
      <c r="F42" s="7" t="s">
        <v>99</v>
      </c>
      <c r="G42" s="7"/>
      <c r="H42" s="7"/>
      <c r="I42" s="7"/>
      <c r="J42" s="7"/>
      <c r="K42" s="7"/>
      <c r="L42" s="6">
        <v>33246</v>
      </c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</row>
    <row r="43" spans="1:66" s="2" customFormat="1" ht="47.25" x14ac:dyDescent="0.25">
      <c r="A43" s="7" t="s">
        <v>83</v>
      </c>
      <c r="B43" s="7" t="s">
        <v>101</v>
      </c>
      <c r="C43" s="6">
        <v>81000</v>
      </c>
      <c r="D43" s="7" t="s">
        <v>103</v>
      </c>
      <c r="E43" s="7" t="s">
        <v>104</v>
      </c>
      <c r="F43" s="7" t="s">
        <v>102</v>
      </c>
      <c r="G43" s="7"/>
      <c r="H43" s="7"/>
      <c r="I43" s="7"/>
      <c r="J43" s="7"/>
      <c r="K43" s="7"/>
      <c r="L43" s="6">
        <v>81000</v>
      </c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</row>
    <row r="44" spans="1:66" s="2" customFormat="1" ht="63" x14ac:dyDescent="0.25">
      <c r="A44" s="7" t="s">
        <v>83</v>
      </c>
      <c r="B44" s="7" t="s">
        <v>105</v>
      </c>
      <c r="C44" s="6">
        <v>8130</v>
      </c>
      <c r="D44" s="7" t="s">
        <v>23</v>
      </c>
      <c r="E44" s="7" t="s">
        <v>106</v>
      </c>
      <c r="F44" s="7" t="s">
        <v>888</v>
      </c>
      <c r="G44" s="7"/>
      <c r="H44" s="7"/>
      <c r="I44" s="7"/>
      <c r="J44" s="7"/>
      <c r="K44" s="7"/>
      <c r="L44" s="6">
        <v>8130</v>
      </c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</row>
    <row r="45" spans="1:66" s="2" customFormat="1" ht="94.5" x14ac:dyDescent="0.25">
      <c r="A45" s="7" t="s">
        <v>83</v>
      </c>
      <c r="B45" s="7" t="s">
        <v>107</v>
      </c>
      <c r="C45" s="6">
        <v>10000</v>
      </c>
      <c r="D45" s="7" t="s">
        <v>889</v>
      </c>
      <c r="E45" s="7" t="s">
        <v>109</v>
      </c>
      <c r="F45" s="7" t="s">
        <v>108</v>
      </c>
      <c r="G45" s="7"/>
      <c r="H45" s="7"/>
      <c r="I45" s="7"/>
      <c r="J45" s="7"/>
      <c r="K45" s="7"/>
      <c r="L45" s="6">
        <v>10000</v>
      </c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</row>
    <row r="46" spans="1:66" s="2" customFormat="1" ht="47.25" x14ac:dyDescent="0.25">
      <c r="A46" s="7" t="s">
        <v>110</v>
      </c>
      <c r="B46" s="7" t="s">
        <v>111</v>
      </c>
      <c r="C46" s="6">
        <v>14000</v>
      </c>
      <c r="D46" s="18" t="s">
        <v>112</v>
      </c>
      <c r="E46" s="5" t="s">
        <v>113</v>
      </c>
      <c r="F46" s="7"/>
      <c r="G46" s="7"/>
      <c r="H46" s="7"/>
      <c r="I46" s="7"/>
      <c r="J46" s="7"/>
      <c r="K46" s="7"/>
      <c r="L46" s="7"/>
      <c r="M46" s="6">
        <v>14000</v>
      </c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</row>
    <row r="47" spans="1:66" s="2" customFormat="1" ht="47.25" x14ac:dyDescent="0.25">
      <c r="A47" s="7" t="s">
        <v>110</v>
      </c>
      <c r="B47" s="7" t="s">
        <v>114</v>
      </c>
      <c r="C47" s="6">
        <v>50000</v>
      </c>
      <c r="D47" s="7" t="s">
        <v>75</v>
      </c>
      <c r="E47" s="5" t="s">
        <v>113</v>
      </c>
      <c r="F47" s="7"/>
      <c r="G47" s="7"/>
      <c r="H47" s="7"/>
      <c r="I47" s="7"/>
      <c r="J47" s="7"/>
      <c r="K47" s="7"/>
      <c r="L47" s="7"/>
      <c r="M47" s="6">
        <v>50000</v>
      </c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</row>
    <row r="48" spans="1:66" s="2" customFormat="1" ht="63" x14ac:dyDescent="0.25">
      <c r="A48" s="7" t="s">
        <v>110</v>
      </c>
      <c r="B48" s="7" t="s">
        <v>115</v>
      </c>
      <c r="C48" s="6">
        <v>3000</v>
      </c>
      <c r="D48" s="7" t="s">
        <v>75</v>
      </c>
      <c r="E48" s="7" t="s">
        <v>116</v>
      </c>
      <c r="F48" s="7"/>
      <c r="G48" s="7"/>
      <c r="H48" s="7"/>
      <c r="I48" s="7"/>
      <c r="J48" s="7"/>
      <c r="K48" s="7"/>
      <c r="L48" s="7"/>
      <c r="M48" s="6">
        <v>3000</v>
      </c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</row>
    <row r="49" spans="1:66" s="2" customFormat="1" ht="47.25" x14ac:dyDescent="0.25">
      <c r="A49" s="7" t="s">
        <v>110</v>
      </c>
      <c r="B49" s="7" t="s">
        <v>117</v>
      </c>
      <c r="C49" s="6">
        <v>20000</v>
      </c>
      <c r="D49" s="7" t="s">
        <v>75</v>
      </c>
      <c r="E49" s="7" t="s">
        <v>118</v>
      </c>
      <c r="F49" s="7"/>
      <c r="G49" s="7"/>
      <c r="H49" s="7"/>
      <c r="I49" s="7"/>
      <c r="J49" s="7"/>
      <c r="K49" s="7"/>
      <c r="L49" s="7"/>
      <c r="M49" s="6">
        <v>20000</v>
      </c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</row>
    <row r="50" spans="1:66" s="2" customFormat="1" ht="47.25" x14ac:dyDescent="0.25">
      <c r="A50" s="7" t="s">
        <v>110</v>
      </c>
      <c r="B50" s="7" t="s">
        <v>119</v>
      </c>
      <c r="C50" s="6">
        <v>20000</v>
      </c>
      <c r="D50" s="7" t="s">
        <v>120</v>
      </c>
      <c r="E50" s="7" t="s">
        <v>121</v>
      </c>
      <c r="F50" s="7"/>
      <c r="G50" s="7"/>
      <c r="H50" s="7"/>
      <c r="I50" s="7"/>
      <c r="J50" s="7"/>
      <c r="K50" s="7"/>
      <c r="L50" s="7"/>
      <c r="M50" s="6">
        <v>20000</v>
      </c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</row>
    <row r="51" spans="1:66" s="2" customFormat="1" ht="47.25" x14ac:dyDescent="0.25">
      <c r="A51" s="7" t="s">
        <v>122</v>
      </c>
      <c r="B51" s="7" t="s">
        <v>123</v>
      </c>
      <c r="C51" s="6">
        <v>122715</v>
      </c>
      <c r="D51" s="18" t="s">
        <v>124</v>
      </c>
      <c r="E51" s="15" t="s">
        <v>125</v>
      </c>
      <c r="F51" s="7"/>
      <c r="G51" s="7"/>
      <c r="H51" s="7"/>
      <c r="I51" s="7"/>
      <c r="J51" s="7"/>
      <c r="K51" s="7"/>
      <c r="L51" s="7"/>
      <c r="M51" s="7"/>
      <c r="N51" s="6">
        <v>122715</v>
      </c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</row>
    <row r="52" spans="1:66" s="2" customFormat="1" ht="47.25" x14ac:dyDescent="0.25">
      <c r="A52" s="7" t="s">
        <v>122</v>
      </c>
      <c r="B52" s="7" t="s">
        <v>126</v>
      </c>
      <c r="C52" s="6">
        <v>5000</v>
      </c>
      <c r="D52" s="7" t="s">
        <v>127</v>
      </c>
      <c r="E52" s="7" t="s">
        <v>128</v>
      </c>
      <c r="F52" s="7"/>
      <c r="G52" s="7"/>
      <c r="H52" s="7"/>
      <c r="I52" s="7"/>
      <c r="J52" s="7"/>
      <c r="K52" s="7"/>
      <c r="L52" s="7"/>
      <c r="M52" s="7"/>
      <c r="N52" s="6">
        <v>5000</v>
      </c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</row>
    <row r="53" spans="1:66" s="2" customFormat="1" ht="47.25" x14ac:dyDescent="0.25">
      <c r="A53" s="7" t="s">
        <v>122</v>
      </c>
      <c r="B53" s="7" t="s">
        <v>129</v>
      </c>
      <c r="C53" s="6">
        <v>10000</v>
      </c>
      <c r="D53" s="18" t="s">
        <v>130</v>
      </c>
      <c r="E53" s="7" t="s">
        <v>131</v>
      </c>
      <c r="F53" s="7"/>
      <c r="G53" s="7"/>
      <c r="H53" s="7"/>
      <c r="I53" s="7"/>
      <c r="J53" s="7"/>
      <c r="K53" s="7"/>
      <c r="L53" s="7"/>
      <c r="M53" s="7"/>
      <c r="N53" s="6">
        <v>10000</v>
      </c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</row>
    <row r="54" spans="1:66" s="2" customFormat="1" ht="47.25" x14ac:dyDescent="0.25">
      <c r="A54" s="7" t="s">
        <v>122</v>
      </c>
      <c r="B54" s="7" t="s">
        <v>132</v>
      </c>
      <c r="C54" s="6">
        <v>4000</v>
      </c>
      <c r="D54" s="18" t="s">
        <v>133</v>
      </c>
      <c r="E54" s="7" t="s">
        <v>131</v>
      </c>
      <c r="F54" s="7"/>
      <c r="G54" s="7"/>
      <c r="H54" s="7"/>
      <c r="I54" s="7"/>
      <c r="J54" s="7"/>
      <c r="K54" s="7"/>
      <c r="L54" s="7"/>
      <c r="M54" s="7"/>
      <c r="N54" s="6">
        <v>4000</v>
      </c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</row>
    <row r="55" spans="1:66" s="2" customFormat="1" ht="31.5" x14ac:dyDescent="0.25">
      <c r="A55" s="7" t="s">
        <v>122</v>
      </c>
      <c r="B55" s="7" t="s">
        <v>134</v>
      </c>
      <c r="C55" s="6">
        <v>5000</v>
      </c>
      <c r="D55" s="7" t="s">
        <v>135</v>
      </c>
      <c r="E55" s="15" t="s">
        <v>136</v>
      </c>
      <c r="F55" s="7"/>
      <c r="G55" s="7"/>
      <c r="H55" s="7"/>
      <c r="I55" s="7"/>
      <c r="J55" s="7"/>
      <c r="K55" s="7"/>
      <c r="L55" s="7"/>
      <c r="M55" s="7"/>
      <c r="N55" s="6">
        <v>5000</v>
      </c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</row>
    <row r="56" spans="1:66" s="2" customFormat="1" ht="31.5" x14ac:dyDescent="0.25">
      <c r="A56" s="7" t="s">
        <v>122</v>
      </c>
      <c r="B56" s="7" t="s">
        <v>137</v>
      </c>
      <c r="C56" s="6">
        <v>95000</v>
      </c>
      <c r="D56" s="7" t="s">
        <v>138</v>
      </c>
      <c r="E56" s="15" t="s">
        <v>139</v>
      </c>
      <c r="F56" s="7"/>
      <c r="G56" s="7"/>
      <c r="H56" s="7"/>
      <c r="I56" s="7"/>
      <c r="J56" s="7"/>
      <c r="K56" s="7"/>
      <c r="L56" s="7"/>
      <c r="M56" s="7"/>
      <c r="N56" s="6">
        <v>95000</v>
      </c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</row>
    <row r="57" spans="1:66" s="2" customFormat="1" ht="47.25" x14ac:dyDescent="0.25">
      <c r="A57" s="7" t="s">
        <v>122</v>
      </c>
      <c r="B57" s="15" t="s">
        <v>140</v>
      </c>
      <c r="C57" s="6">
        <v>31000</v>
      </c>
      <c r="D57" s="7" t="s">
        <v>138</v>
      </c>
      <c r="E57" s="15" t="s">
        <v>141</v>
      </c>
      <c r="F57" s="7"/>
      <c r="G57" s="7"/>
      <c r="H57" s="7"/>
      <c r="I57" s="7"/>
      <c r="J57" s="7"/>
      <c r="K57" s="7"/>
      <c r="L57" s="7"/>
      <c r="M57" s="7"/>
      <c r="N57" s="6">
        <v>31000</v>
      </c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</row>
    <row r="58" spans="1:66" s="2" customFormat="1" ht="31.5" x14ac:dyDescent="0.25">
      <c r="A58" s="7" t="s">
        <v>142</v>
      </c>
      <c r="B58" s="7" t="s">
        <v>143</v>
      </c>
      <c r="C58" s="6">
        <v>90000</v>
      </c>
      <c r="D58" s="7" t="s">
        <v>890</v>
      </c>
      <c r="E58" s="7" t="s">
        <v>866</v>
      </c>
      <c r="F58" s="7"/>
      <c r="G58" s="7"/>
      <c r="H58" s="7"/>
      <c r="I58" s="7"/>
      <c r="J58" s="7"/>
      <c r="K58" s="7"/>
      <c r="L58" s="7"/>
      <c r="M58" s="7"/>
      <c r="N58" s="7"/>
      <c r="O58" s="6">
        <v>90000</v>
      </c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</row>
    <row r="59" spans="1:66" s="2" customFormat="1" ht="31.5" x14ac:dyDescent="0.25">
      <c r="A59" s="7" t="s">
        <v>142</v>
      </c>
      <c r="B59" s="7" t="s">
        <v>144</v>
      </c>
      <c r="C59" s="6">
        <v>6300</v>
      </c>
      <c r="D59" s="7" t="s">
        <v>6</v>
      </c>
      <c r="E59" s="7" t="s">
        <v>867</v>
      </c>
      <c r="F59" s="7"/>
      <c r="G59" s="7"/>
      <c r="H59" s="7"/>
      <c r="I59" s="7"/>
      <c r="J59" s="7"/>
      <c r="K59" s="7"/>
      <c r="L59" s="7"/>
      <c r="M59" s="7"/>
      <c r="N59" s="7"/>
      <c r="O59" s="6">
        <v>6300</v>
      </c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</row>
    <row r="60" spans="1:66" s="2" customFormat="1" ht="47.25" x14ac:dyDescent="0.25">
      <c r="A60" s="7" t="s">
        <v>145</v>
      </c>
      <c r="B60" s="7" t="s">
        <v>146</v>
      </c>
      <c r="C60" s="6">
        <v>20000</v>
      </c>
      <c r="D60" s="7" t="s">
        <v>147</v>
      </c>
      <c r="E60" s="7" t="s">
        <v>148</v>
      </c>
      <c r="F60" s="7"/>
      <c r="G60" s="7"/>
      <c r="H60" s="7"/>
      <c r="I60" s="7"/>
      <c r="J60" s="7"/>
      <c r="K60" s="7"/>
      <c r="L60" s="7"/>
      <c r="M60" s="7"/>
      <c r="N60" s="7"/>
      <c r="O60" s="7"/>
      <c r="P60" s="6">
        <v>20000</v>
      </c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</row>
    <row r="61" spans="1:66" s="2" customFormat="1" ht="47.25" x14ac:dyDescent="0.25">
      <c r="A61" s="7" t="s">
        <v>145</v>
      </c>
      <c r="B61" s="7" t="s">
        <v>149</v>
      </c>
      <c r="C61" s="6">
        <v>15000</v>
      </c>
      <c r="D61" s="7" t="s">
        <v>147</v>
      </c>
      <c r="E61" s="7" t="s">
        <v>148</v>
      </c>
      <c r="F61" s="7"/>
      <c r="G61" s="7"/>
      <c r="H61" s="7"/>
      <c r="I61" s="7"/>
      <c r="J61" s="7"/>
      <c r="K61" s="7"/>
      <c r="L61" s="7"/>
      <c r="M61" s="7"/>
      <c r="N61" s="7"/>
      <c r="O61" s="7"/>
      <c r="P61" s="6">
        <v>15000</v>
      </c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</row>
    <row r="62" spans="1:66" s="2" customFormat="1" ht="47.25" x14ac:dyDescent="0.25">
      <c r="A62" s="7" t="s">
        <v>145</v>
      </c>
      <c r="B62" s="7" t="s">
        <v>150</v>
      </c>
      <c r="C62" s="6">
        <v>10000</v>
      </c>
      <c r="D62" s="7" t="s">
        <v>151</v>
      </c>
      <c r="E62" s="7" t="s">
        <v>148</v>
      </c>
      <c r="F62" s="7"/>
      <c r="G62" s="7"/>
      <c r="H62" s="7"/>
      <c r="I62" s="7"/>
      <c r="J62" s="7"/>
      <c r="K62" s="7"/>
      <c r="L62" s="7"/>
      <c r="M62" s="7"/>
      <c r="N62" s="7"/>
      <c r="O62" s="7"/>
      <c r="P62" s="6">
        <v>10000</v>
      </c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</row>
    <row r="63" spans="1:66" s="2" customFormat="1" ht="47.25" x14ac:dyDescent="0.25">
      <c r="A63" s="7" t="s">
        <v>145</v>
      </c>
      <c r="B63" s="7" t="s">
        <v>152</v>
      </c>
      <c r="C63" s="6">
        <v>15000</v>
      </c>
      <c r="D63" s="18" t="s">
        <v>891</v>
      </c>
      <c r="E63" s="7" t="s">
        <v>153</v>
      </c>
      <c r="F63" s="7"/>
      <c r="G63" s="7"/>
      <c r="H63" s="7"/>
      <c r="I63" s="7"/>
      <c r="J63" s="7"/>
      <c r="K63" s="7"/>
      <c r="L63" s="7"/>
      <c r="M63" s="7"/>
      <c r="N63" s="7"/>
      <c r="O63" s="7"/>
      <c r="P63" s="6">
        <v>15000</v>
      </c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</row>
    <row r="64" spans="1:66" s="2" customFormat="1" ht="31.5" x14ac:dyDescent="0.25">
      <c r="A64" s="7" t="s">
        <v>154</v>
      </c>
      <c r="B64" s="7" t="s">
        <v>155</v>
      </c>
      <c r="C64" s="6">
        <v>51480</v>
      </c>
      <c r="D64" s="7" t="s">
        <v>951</v>
      </c>
      <c r="E64" s="7" t="s">
        <v>156</v>
      </c>
      <c r="F64" s="7"/>
      <c r="G64" s="7"/>
      <c r="H64" s="7"/>
      <c r="I64" s="7"/>
      <c r="J64" s="7"/>
      <c r="K64" s="7"/>
      <c r="L64" s="7"/>
      <c r="M64" s="7"/>
      <c r="N64" s="7"/>
      <c r="O64" s="7"/>
      <c r="P64" s="6">
        <v>51480</v>
      </c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</row>
    <row r="65" spans="1:66" s="2" customFormat="1" ht="31.5" x14ac:dyDescent="0.25">
      <c r="A65" s="7" t="s">
        <v>157</v>
      </c>
      <c r="B65" s="7" t="s">
        <v>158</v>
      </c>
      <c r="C65" s="6">
        <v>35000</v>
      </c>
      <c r="D65" s="7" t="s">
        <v>951</v>
      </c>
      <c r="E65" s="7" t="s">
        <v>159</v>
      </c>
      <c r="F65" s="7"/>
      <c r="G65" s="7"/>
      <c r="H65" s="7"/>
      <c r="I65" s="7"/>
      <c r="J65" s="7"/>
      <c r="K65" s="7"/>
      <c r="L65" s="7"/>
      <c r="M65" s="7"/>
      <c r="N65" s="7"/>
      <c r="O65" s="7"/>
      <c r="P65" s="6">
        <v>35000</v>
      </c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</row>
    <row r="66" spans="1:66" s="2" customFormat="1" ht="31.5" x14ac:dyDescent="0.25">
      <c r="A66" s="7" t="s">
        <v>160</v>
      </c>
      <c r="B66" s="7" t="s">
        <v>161</v>
      </c>
      <c r="C66" s="6">
        <v>25000</v>
      </c>
      <c r="D66" s="7" t="s">
        <v>162</v>
      </c>
      <c r="E66" s="7" t="s">
        <v>163</v>
      </c>
      <c r="F66" s="7"/>
      <c r="G66" s="7"/>
      <c r="H66" s="7"/>
      <c r="I66" s="7"/>
      <c r="J66" s="7"/>
      <c r="K66" s="7"/>
      <c r="L66" s="7"/>
      <c r="M66" s="7"/>
      <c r="N66" s="7"/>
      <c r="O66" s="7"/>
      <c r="P66" s="6">
        <v>25000</v>
      </c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</row>
    <row r="67" spans="1:66" s="2" customFormat="1" ht="31.5" x14ac:dyDescent="0.25">
      <c r="A67" s="7" t="s">
        <v>164</v>
      </c>
      <c r="B67" s="7" t="s">
        <v>165</v>
      </c>
      <c r="C67" s="6">
        <v>535000</v>
      </c>
      <c r="D67" s="7" t="s">
        <v>166</v>
      </c>
      <c r="E67" s="7" t="s">
        <v>167</v>
      </c>
      <c r="F67" s="7"/>
      <c r="G67" s="7"/>
      <c r="H67" s="7"/>
      <c r="I67" s="7"/>
      <c r="J67" s="7"/>
      <c r="K67" s="7"/>
      <c r="L67" s="7"/>
      <c r="M67" s="7"/>
      <c r="N67" s="7"/>
      <c r="O67" s="7"/>
      <c r="P67" s="6">
        <v>535000</v>
      </c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</row>
    <row r="68" spans="1:66" s="2" customFormat="1" ht="31.5" x14ac:dyDescent="0.25">
      <c r="A68" s="7" t="s">
        <v>145</v>
      </c>
      <c r="B68" s="7" t="s">
        <v>168</v>
      </c>
      <c r="C68" s="6">
        <v>15000</v>
      </c>
      <c r="D68" s="7" t="s">
        <v>951</v>
      </c>
      <c r="E68" s="16" t="s">
        <v>169</v>
      </c>
      <c r="F68" s="7"/>
      <c r="G68" s="7"/>
      <c r="H68" s="7"/>
      <c r="I68" s="7"/>
      <c r="J68" s="7"/>
      <c r="K68" s="7"/>
      <c r="L68" s="7"/>
      <c r="M68" s="7"/>
      <c r="N68" s="7"/>
      <c r="O68" s="7"/>
      <c r="P68" s="6">
        <v>15000</v>
      </c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</row>
    <row r="69" spans="1:66" s="2" customFormat="1" ht="47.25" x14ac:dyDescent="0.25">
      <c r="A69" s="7" t="s">
        <v>170</v>
      </c>
      <c r="B69" s="7" t="s">
        <v>171</v>
      </c>
      <c r="C69" s="6">
        <v>6000</v>
      </c>
      <c r="D69" s="7" t="s">
        <v>172</v>
      </c>
      <c r="E69" s="7" t="s">
        <v>173</v>
      </c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6">
        <v>6000</v>
      </c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</row>
    <row r="70" spans="1:66" s="2" customFormat="1" ht="31.5" x14ac:dyDescent="0.25">
      <c r="A70" s="7" t="s">
        <v>170</v>
      </c>
      <c r="B70" s="7" t="s">
        <v>174</v>
      </c>
      <c r="C70" s="6">
        <v>9000</v>
      </c>
      <c r="D70" s="7" t="s">
        <v>175</v>
      </c>
      <c r="E70" s="7" t="s">
        <v>176</v>
      </c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6">
        <v>9000</v>
      </c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</row>
    <row r="71" spans="1:66" s="2" customFormat="1" ht="31.5" x14ac:dyDescent="0.25">
      <c r="A71" s="7" t="s">
        <v>170</v>
      </c>
      <c r="B71" s="7" t="s">
        <v>177</v>
      </c>
      <c r="C71" s="6">
        <v>18000</v>
      </c>
      <c r="D71" s="7" t="s">
        <v>175</v>
      </c>
      <c r="E71" s="7" t="s">
        <v>176</v>
      </c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6">
        <v>18000</v>
      </c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</row>
    <row r="72" spans="1:66" s="2" customFormat="1" ht="63" x14ac:dyDescent="0.25">
      <c r="A72" s="7" t="s">
        <v>870</v>
      </c>
      <c r="B72" s="7" t="s">
        <v>868</v>
      </c>
      <c r="C72" s="6">
        <v>15000</v>
      </c>
      <c r="D72" s="7" t="s">
        <v>892</v>
      </c>
      <c r="E72" s="7" t="s">
        <v>869</v>
      </c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6">
        <v>15000</v>
      </c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</row>
    <row r="73" spans="1:66" s="2" customFormat="1" ht="63" x14ac:dyDescent="0.25">
      <c r="A73" s="7" t="s">
        <v>178</v>
      </c>
      <c r="B73" s="7" t="s">
        <v>179</v>
      </c>
      <c r="C73" s="6">
        <v>92687.94</v>
      </c>
      <c r="D73" s="23" t="s">
        <v>951</v>
      </c>
      <c r="E73" s="7" t="s">
        <v>180</v>
      </c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6">
        <v>92687.94</v>
      </c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</row>
    <row r="74" spans="1:66" s="2" customFormat="1" ht="63" x14ac:dyDescent="0.25">
      <c r="A74" s="7" t="s">
        <v>178</v>
      </c>
      <c r="B74" s="7" t="s">
        <v>181</v>
      </c>
      <c r="C74" s="6">
        <v>6000</v>
      </c>
      <c r="D74" s="7" t="s">
        <v>172</v>
      </c>
      <c r="E74" s="7" t="s">
        <v>182</v>
      </c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6">
        <v>6000</v>
      </c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</row>
    <row r="75" spans="1:66" s="2" customFormat="1" ht="47.25" x14ac:dyDescent="0.25">
      <c r="A75" s="7" t="s">
        <v>178</v>
      </c>
      <c r="B75" s="7" t="s">
        <v>183</v>
      </c>
      <c r="C75" s="6">
        <v>8000</v>
      </c>
      <c r="D75" s="7" t="s">
        <v>172</v>
      </c>
      <c r="E75" s="7" t="s">
        <v>182</v>
      </c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6">
        <v>8000</v>
      </c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</row>
    <row r="76" spans="1:66" s="2" customFormat="1" ht="47.25" x14ac:dyDescent="0.25">
      <c r="A76" s="7" t="s">
        <v>178</v>
      </c>
      <c r="B76" s="7" t="s">
        <v>184</v>
      </c>
      <c r="C76" s="6">
        <v>18000</v>
      </c>
      <c r="D76" s="23" t="s">
        <v>951</v>
      </c>
      <c r="E76" s="7" t="s">
        <v>182</v>
      </c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6">
        <v>18000</v>
      </c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</row>
    <row r="77" spans="1:66" s="2" customFormat="1" ht="31.5" x14ac:dyDescent="0.25">
      <c r="A77" s="7" t="s">
        <v>178</v>
      </c>
      <c r="B77" s="7" t="s">
        <v>185</v>
      </c>
      <c r="C77" s="6">
        <v>15000</v>
      </c>
      <c r="D77" s="7" t="s">
        <v>186</v>
      </c>
      <c r="E77" s="7" t="s">
        <v>187</v>
      </c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6">
        <v>15000</v>
      </c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</row>
    <row r="78" spans="1:66" s="2" customFormat="1" ht="47.25" x14ac:dyDescent="0.25">
      <c r="A78" s="7" t="s">
        <v>178</v>
      </c>
      <c r="B78" s="7" t="s">
        <v>188</v>
      </c>
      <c r="C78" s="6">
        <v>5000</v>
      </c>
      <c r="D78" s="18">
        <v>44713</v>
      </c>
      <c r="E78" s="7" t="s">
        <v>189</v>
      </c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6">
        <v>5000</v>
      </c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</row>
    <row r="79" spans="1:66" s="2" customFormat="1" ht="47.25" x14ac:dyDescent="0.25">
      <c r="A79" s="7" t="s">
        <v>190</v>
      </c>
      <c r="B79" s="7" t="s">
        <v>191</v>
      </c>
      <c r="C79" s="6">
        <v>13000</v>
      </c>
      <c r="D79" s="7"/>
      <c r="E79" s="7" t="s">
        <v>192</v>
      </c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6">
        <v>13000</v>
      </c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</row>
    <row r="80" spans="1:66" s="2" customFormat="1" ht="47.25" x14ac:dyDescent="0.25">
      <c r="A80" s="7" t="s">
        <v>193</v>
      </c>
      <c r="B80" s="7" t="s">
        <v>194</v>
      </c>
      <c r="C80" s="6">
        <f>69000+53000+300000+980000+30000+100000+2660000+740000+194000</f>
        <v>5126000</v>
      </c>
      <c r="D80" s="7" t="s">
        <v>195</v>
      </c>
      <c r="E80" s="7" t="s">
        <v>871</v>
      </c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6">
        <f>69000+53000+300000+980000+30000+100000+2660000+740000+194000</f>
        <v>5126000</v>
      </c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</row>
    <row r="81" spans="1:66" s="2" customFormat="1" ht="47.25" x14ac:dyDescent="0.25">
      <c r="A81" s="7" t="s">
        <v>193</v>
      </c>
      <c r="B81" s="7" t="s">
        <v>196</v>
      </c>
      <c r="C81" s="6">
        <v>800000</v>
      </c>
      <c r="D81" s="7" t="s">
        <v>197</v>
      </c>
      <c r="E81" s="7" t="s">
        <v>871</v>
      </c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6">
        <v>800000</v>
      </c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</row>
    <row r="82" spans="1:66" s="2" customFormat="1" ht="63" x14ac:dyDescent="0.25">
      <c r="A82" s="7" t="s">
        <v>193</v>
      </c>
      <c r="B82" s="7" t="s">
        <v>198</v>
      </c>
      <c r="C82" s="6">
        <v>150000</v>
      </c>
      <c r="D82" s="7" t="s">
        <v>199</v>
      </c>
      <c r="E82" s="7" t="s">
        <v>200</v>
      </c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6">
        <v>150000</v>
      </c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</row>
    <row r="83" spans="1:66" s="2" customFormat="1" ht="78.75" customHeight="1" x14ac:dyDescent="0.25">
      <c r="A83" s="7" t="s">
        <v>193</v>
      </c>
      <c r="B83" s="7" t="s">
        <v>201</v>
      </c>
      <c r="C83" s="6">
        <v>100054</v>
      </c>
      <c r="D83" s="7" t="s">
        <v>202</v>
      </c>
      <c r="E83" s="7" t="s">
        <v>203</v>
      </c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6">
        <v>100054</v>
      </c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</row>
    <row r="84" spans="1:66" s="2" customFormat="1" ht="63" x14ac:dyDescent="0.25">
      <c r="A84" s="7" t="s">
        <v>193</v>
      </c>
      <c r="B84" s="7" t="s">
        <v>204</v>
      </c>
      <c r="C84" s="6">
        <v>4542407</v>
      </c>
      <c r="D84" s="28" t="s">
        <v>954</v>
      </c>
      <c r="E84" s="7" t="s">
        <v>205</v>
      </c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6">
        <v>4542407</v>
      </c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</row>
    <row r="85" spans="1:66" s="2" customFormat="1" ht="47.25" x14ac:dyDescent="0.25">
      <c r="A85" s="7" t="s">
        <v>206</v>
      </c>
      <c r="B85" s="7" t="s">
        <v>207</v>
      </c>
      <c r="C85" s="6">
        <v>200000</v>
      </c>
      <c r="D85" s="7" t="s">
        <v>5</v>
      </c>
      <c r="E85" s="7" t="s">
        <v>208</v>
      </c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6">
        <v>200000</v>
      </c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</row>
    <row r="86" spans="1:66" s="2" customFormat="1" ht="47.25" x14ac:dyDescent="0.25">
      <c r="A86" s="7" t="s">
        <v>206</v>
      </c>
      <c r="B86" s="7" t="s">
        <v>209</v>
      </c>
      <c r="C86" s="6">
        <v>20000</v>
      </c>
      <c r="D86" s="7" t="s">
        <v>75</v>
      </c>
      <c r="E86" s="7" t="s">
        <v>210</v>
      </c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6">
        <v>20000</v>
      </c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</row>
    <row r="87" spans="1:66" s="2" customFormat="1" ht="123.75" customHeight="1" x14ac:dyDescent="0.25">
      <c r="A87" s="7" t="s">
        <v>206</v>
      </c>
      <c r="B87" s="7" t="s">
        <v>211</v>
      </c>
      <c r="C87" s="6"/>
      <c r="D87" s="7" t="s">
        <v>75</v>
      </c>
      <c r="E87" s="7" t="s">
        <v>212</v>
      </c>
      <c r="F87" s="6" t="s">
        <v>955</v>
      </c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6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</row>
    <row r="88" spans="1:66" s="2" customFormat="1" ht="63" x14ac:dyDescent="0.25">
      <c r="A88" s="7" t="s">
        <v>213</v>
      </c>
      <c r="B88" s="7" t="s">
        <v>214</v>
      </c>
      <c r="C88" s="6">
        <v>15000</v>
      </c>
      <c r="D88" s="7" t="s">
        <v>215</v>
      </c>
      <c r="E88" s="7" t="s">
        <v>216</v>
      </c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6">
        <v>15000</v>
      </c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</row>
    <row r="89" spans="1:66" s="2" customFormat="1" ht="63" x14ac:dyDescent="0.25">
      <c r="A89" s="7" t="s">
        <v>213</v>
      </c>
      <c r="B89" s="7" t="s">
        <v>217</v>
      </c>
      <c r="C89" s="6">
        <v>25000</v>
      </c>
      <c r="D89" s="7" t="s">
        <v>78</v>
      </c>
      <c r="E89" s="7" t="s">
        <v>218</v>
      </c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6">
        <v>25000</v>
      </c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</row>
    <row r="90" spans="1:66" s="2" customFormat="1" ht="63" x14ac:dyDescent="0.25">
      <c r="A90" s="7" t="s">
        <v>219</v>
      </c>
      <c r="B90" s="7" t="s">
        <v>220</v>
      </c>
      <c r="C90" s="6">
        <v>100000</v>
      </c>
      <c r="D90" s="7" t="s">
        <v>5</v>
      </c>
      <c r="E90" s="7" t="s">
        <v>221</v>
      </c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6">
        <v>100000</v>
      </c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</row>
    <row r="91" spans="1:66" s="2" customFormat="1" ht="63" x14ac:dyDescent="0.25">
      <c r="A91" s="7" t="s">
        <v>222</v>
      </c>
      <c r="B91" s="7" t="s">
        <v>223</v>
      </c>
      <c r="C91" s="6">
        <v>60000</v>
      </c>
      <c r="D91" s="7" t="s">
        <v>224</v>
      </c>
      <c r="E91" s="7" t="s">
        <v>225</v>
      </c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6">
        <v>60000</v>
      </c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</row>
    <row r="92" spans="1:66" s="2" customFormat="1" ht="47.25" x14ac:dyDescent="0.25">
      <c r="A92" s="7" t="s">
        <v>219</v>
      </c>
      <c r="B92" s="7" t="s">
        <v>155</v>
      </c>
      <c r="C92" s="6">
        <v>100800</v>
      </c>
      <c r="D92" s="7" t="s">
        <v>893</v>
      </c>
      <c r="E92" s="7" t="s">
        <v>221</v>
      </c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6">
        <v>100800</v>
      </c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</row>
    <row r="93" spans="1:66" s="2" customFormat="1" ht="47.25" x14ac:dyDescent="0.25">
      <c r="A93" s="7" t="s">
        <v>219</v>
      </c>
      <c r="B93" s="7" t="s">
        <v>227</v>
      </c>
      <c r="C93" s="6">
        <v>35167</v>
      </c>
      <c r="D93" s="7" t="s">
        <v>894</v>
      </c>
      <c r="E93" s="7" t="s">
        <v>221</v>
      </c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6">
        <v>35167</v>
      </c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</row>
    <row r="94" spans="1:66" s="2" customFormat="1" ht="47.25" x14ac:dyDescent="0.25">
      <c r="A94" s="7" t="s">
        <v>219</v>
      </c>
      <c r="B94" s="7" t="s">
        <v>228</v>
      </c>
      <c r="C94" s="6">
        <v>500000</v>
      </c>
      <c r="D94" s="7" t="s">
        <v>226</v>
      </c>
      <c r="E94" s="7" t="s">
        <v>221</v>
      </c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6">
        <v>500000</v>
      </c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</row>
    <row r="95" spans="1:66" s="2" customFormat="1" ht="110.25" x14ac:dyDescent="0.25">
      <c r="A95" s="7" t="s">
        <v>229</v>
      </c>
      <c r="B95" s="7" t="s">
        <v>230</v>
      </c>
      <c r="C95" s="6">
        <v>17200</v>
      </c>
      <c r="D95" s="7" t="s">
        <v>231</v>
      </c>
      <c r="E95" s="7" t="s">
        <v>232</v>
      </c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6">
        <v>17200</v>
      </c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</row>
    <row r="96" spans="1:66" s="2" customFormat="1" ht="141.75" x14ac:dyDescent="0.25">
      <c r="A96" s="7" t="s">
        <v>229</v>
      </c>
      <c r="B96" s="7" t="s">
        <v>882</v>
      </c>
      <c r="C96" s="6">
        <v>5000</v>
      </c>
      <c r="D96" s="7" t="s">
        <v>231</v>
      </c>
      <c r="E96" s="7" t="s">
        <v>233</v>
      </c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6">
        <v>5000</v>
      </c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</row>
    <row r="97" spans="1:66" s="2" customFormat="1" ht="94.5" x14ac:dyDescent="0.25">
      <c r="A97" s="7" t="s">
        <v>229</v>
      </c>
      <c r="B97" s="7" t="s">
        <v>880</v>
      </c>
      <c r="C97" s="6">
        <v>20000</v>
      </c>
      <c r="D97" s="7" t="s">
        <v>231</v>
      </c>
      <c r="E97" s="7" t="s">
        <v>234</v>
      </c>
      <c r="F97" s="7" t="s">
        <v>956</v>
      </c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6">
        <v>20000</v>
      </c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</row>
    <row r="98" spans="1:66" s="2" customFormat="1" ht="94.5" x14ac:dyDescent="0.25">
      <c r="A98" s="7" t="s">
        <v>229</v>
      </c>
      <c r="B98" s="7" t="s">
        <v>235</v>
      </c>
      <c r="C98" s="6">
        <v>2000</v>
      </c>
      <c r="D98" s="7" t="s">
        <v>895</v>
      </c>
      <c r="E98" s="7" t="s">
        <v>236</v>
      </c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6">
        <v>2000</v>
      </c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</row>
    <row r="99" spans="1:66" s="2" customFormat="1" ht="31.5" x14ac:dyDescent="0.25">
      <c r="A99" s="7" t="s">
        <v>229</v>
      </c>
      <c r="B99" s="7" t="s">
        <v>237</v>
      </c>
      <c r="C99" s="6">
        <v>5000</v>
      </c>
      <c r="D99" s="7" t="s">
        <v>238</v>
      </c>
      <c r="E99" s="7" t="s">
        <v>239</v>
      </c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6">
        <v>5000</v>
      </c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</row>
    <row r="100" spans="1:66" s="2" customFormat="1" ht="31.5" x14ac:dyDescent="0.25">
      <c r="A100" s="7" t="s">
        <v>229</v>
      </c>
      <c r="B100" s="7" t="s">
        <v>240</v>
      </c>
      <c r="C100" s="6">
        <v>10000</v>
      </c>
      <c r="D100" s="7" t="s">
        <v>238</v>
      </c>
      <c r="E100" s="7" t="s">
        <v>243</v>
      </c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6">
        <v>10000</v>
      </c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</row>
    <row r="101" spans="1:66" s="2" customFormat="1" ht="31.5" x14ac:dyDescent="0.25">
      <c r="A101" s="7" t="s">
        <v>229</v>
      </c>
      <c r="B101" s="7" t="s">
        <v>241</v>
      </c>
      <c r="C101" s="6">
        <v>5000</v>
      </c>
      <c r="D101" s="7" t="s">
        <v>238</v>
      </c>
      <c r="E101" s="7" t="s">
        <v>244</v>
      </c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6">
        <v>5000</v>
      </c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</row>
    <row r="102" spans="1:66" s="2" customFormat="1" ht="47.25" x14ac:dyDescent="0.25">
      <c r="A102" s="7" t="s">
        <v>229</v>
      </c>
      <c r="B102" s="7" t="s">
        <v>242</v>
      </c>
      <c r="C102" s="6">
        <v>15000</v>
      </c>
      <c r="D102" s="7" t="s">
        <v>238</v>
      </c>
      <c r="E102" s="7" t="s">
        <v>245</v>
      </c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6">
        <v>15000</v>
      </c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</row>
    <row r="103" spans="1:66" s="2" customFormat="1" ht="63" x14ac:dyDescent="0.25">
      <c r="A103" s="7" t="s">
        <v>246</v>
      </c>
      <c r="B103" s="7" t="s">
        <v>247</v>
      </c>
      <c r="C103" s="6">
        <v>22000</v>
      </c>
      <c r="D103" s="7" t="s">
        <v>248</v>
      </c>
      <c r="E103" s="7" t="s">
        <v>249</v>
      </c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6">
        <v>22000</v>
      </c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</row>
    <row r="104" spans="1:66" s="2" customFormat="1" ht="63" x14ac:dyDescent="0.25">
      <c r="A104" s="7" t="s">
        <v>246</v>
      </c>
      <c r="B104" s="7" t="s">
        <v>250</v>
      </c>
      <c r="C104" s="6">
        <v>13000</v>
      </c>
      <c r="D104" s="7" t="s">
        <v>6</v>
      </c>
      <c r="E104" s="7" t="s">
        <v>249</v>
      </c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6">
        <v>13000</v>
      </c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</row>
    <row r="105" spans="1:66" s="2" customFormat="1" ht="31.5" x14ac:dyDescent="0.25">
      <c r="A105" s="7" t="s">
        <v>246</v>
      </c>
      <c r="B105" s="7" t="s">
        <v>251</v>
      </c>
      <c r="C105" s="6">
        <v>11000</v>
      </c>
      <c r="D105" s="7" t="s">
        <v>6</v>
      </c>
      <c r="E105" s="7" t="s">
        <v>252</v>
      </c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6">
        <v>11000</v>
      </c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</row>
    <row r="106" spans="1:66" s="2" customFormat="1" ht="31.5" x14ac:dyDescent="0.25">
      <c r="A106" s="7" t="s">
        <v>246</v>
      </c>
      <c r="B106" s="7" t="s">
        <v>253</v>
      </c>
      <c r="C106" s="6">
        <v>2000</v>
      </c>
      <c r="D106" s="7" t="s">
        <v>6</v>
      </c>
      <c r="E106" s="7" t="s">
        <v>252</v>
      </c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6">
        <v>2000</v>
      </c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</row>
    <row r="107" spans="1:66" s="2" customFormat="1" ht="47.25" x14ac:dyDescent="0.25">
      <c r="A107" s="7" t="s">
        <v>246</v>
      </c>
      <c r="B107" s="7" t="s">
        <v>254</v>
      </c>
      <c r="C107" s="6">
        <v>50000</v>
      </c>
      <c r="D107" s="7" t="s">
        <v>6</v>
      </c>
      <c r="E107" s="7" t="s">
        <v>255</v>
      </c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6">
        <v>50000</v>
      </c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</row>
    <row r="108" spans="1:66" s="2" customFormat="1" ht="63" x14ac:dyDescent="0.25">
      <c r="A108" s="7" t="s">
        <v>246</v>
      </c>
      <c r="B108" s="7" t="s">
        <v>256</v>
      </c>
      <c r="C108" s="6">
        <v>7000</v>
      </c>
      <c r="D108" s="7" t="s">
        <v>6</v>
      </c>
      <c r="E108" s="7" t="s">
        <v>255</v>
      </c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6">
        <v>7000</v>
      </c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</row>
    <row r="109" spans="1:66" s="2" customFormat="1" ht="47.25" x14ac:dyDescent="0.25">
      <c r="A109" s="7" t="s">
        <v>246</v>
      </c>
      <c r="B109" s="7" t="s">
        <v>257</v>
      </c>
      <c r="C109" s="6">
        <v>25000</v>
      </c>
      <c r="D109" s="7" t="s">
        <v>258</v>
      </c>
      <c r="E109" s="7" t="s">
        <v>259</v>
      </c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6">
        <v>25000</v>
      </c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</row>
    <row r="110" spans="1:66" s="2" customFormat="1" ht="63" x14ac:dyDescent="0.25">
      <c r="A110" s="7" t="s">
        <v>246</v>
      </c>
      <c r="B110" s="7" t="s">
        <v>260</v>
      </c>
      <c r="C110" s="6">
        <v>20000</v>
      </c>
      <c r="D110" s="7" t="s">
        <v>951</v>
      </c>
      <c r="E110" s="7" t="s">
        <v>259</v>
      </c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6">
        <v>20000</v>
      </c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</row>
    <row r="111" spans="1:66" s="2" customFormat="1" ht="47.25" x14ac:dyDescent="0.25">
      <c r="A111" s="7" t="s">
        <v>246</v>
      </c>
      <c r="B111" s="7" t="s">
        <v>261</v>
      </c>
      <c r="C111" s="6">
        <v>55000</v>
      </c>
      <c r="D111" s="7" t="s">
        <v>258</v>
      </c>
      <c r="E111" s="7" t="s">
        <v>262</v>
      </c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6">
        <v>55000</v>
      </c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</row>
    <row r="112" spans="1:66" s="2" customFormat="1" ht="63" x14ac:dyDescent="0.25">
      <c r="A112" s="7" t="s">
        <v>246</v>
      </c>
      <c r="B112" s="7" t="s">
        <v>862</v>
      </c>
      <c r="C112" s="6">
        <v>360000</v>
      </c>
      <c r="D112" s="7" t="s">
        <v>951</v>
      </c>
      <c r="E112" s="7" t="s">
        <v>262</v>
      </c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6">
        <v>360000</v>
      </c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</row>
    <row r="113" spans="1:66" s="2" customFormat="1" ht="63" x14ac:dyDescent="0.25">
      <c r="A113" s="7" t="s">
        <v>246</v>
      </c>
      <c r="B113" s="7" t="s">
        <v>263</v>
      </c>
      <c r="C113" s="6">
        <v>10300</v>
      </c>
      <c r="D113" s="7" t="s">
        <v>951</v>
      </c>
      <c r="E113" s="7" t="s">
        <v>262</v>
      </c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6">
        <v>10300</v>
      </c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</row>
    <row r="114" spans="1:66" s="2" customFormat="1" ht="31.5" x14ac:dyDescent="0.25">
      <c r="A114" s="7" t="s">
        <v>246</v>
      </c>
      <c r="B114" s="7" t="s">
        <v>264</v>
      </c>
      <c r="C114" s="6">
        <v>26000</v>
      </c>
      <c r="D114" s="7" t="s">
        <v>951</v>
      </c>
      <c r="E114" s="7" t="s">
        <v>265</v>
      </c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6">
        <v>26000</v>
      </c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</row>
    <row r="115" spans="1:66" s="2" customFormat="1" ht="94.5" x14ac:dyDescent="0.25">
      <c r="A115" s="7" t="s">
        <v>246</v>
      </c>
      <c r="B115" s="7" t="s">
        <v>863</v>
      </c>
      <c r="C115" s="6">
        <v>105300</v>
      </c>
      <c r="D115" s="7" t="s">
        <v>951</v>
      </c>
      <c r="E115" s="7" t="s">
        <v>266</v>
      </c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6">
        <v>105300</v>
      </c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</row>
    <row r="116" spans="1:66" s="2" customFormat="1" ht="47.25" x14ac:dyDescent="0.25">
      <c r="A116" s="7" t="s">
        <v>246</v>
      </c>
      <c r="B116" s="7" t="s">
        <v>267</v>
      </c>
      <c r="C116" s="6">
        <v>15000</v>
      </c>
      <c r="D116" s="7" t="s">
        <v>258</v>
      </c>
      <c r="E116" s="7" t="s">
        <v>266</v>
      </c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6">
        <v>15000</v>
      </c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</row>
    <row r="117" spans="1:66" s="2" customFormat="1" ht="31.5" x14ac:dyDescent="0.25">
      <c r="A117" s="7" t="s">
        <v>246</v>
      </c>
      <c r="B117" s="7" t="s">
        <v>268</v>
      </c>
      <c r="C117" s="6">
        <v>56700</v>
      </c>
      <c r="D117" s="7" t="s">
        <v>951</v>
      </c>
      <c r="E117" s="7" t="s">
        <v>266</v>
      </c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6">
        <v>56700</v>
      </c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</row>
    <row r="118" spans="1:66" s="2" customFormat="1" ht="94.5" x14ac:dyDescent="0.25">
      <c r="A118" s="7" t="s">
        <v>246</v>
      </c>
      <c r="B118" s="7" t="s">
        <v>269</v>
      </c>
      <c r="C118" s="6">
        <v>16000</v>
      </c>
      <c r="D118" s="7" t="s">
        <v>270</v>
      </c>
      <c r="E118" s="7" t="s">
        <v>266</v>
      </c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6">
        <v>16000</v>
      </c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</row>
    <row r="119" spans="1:66" s="2" customFormat="1" ht="141.75" x14ac:dyDescent="0.25">
      <c r="A119" s="7" t="s">
        <v>246</v>
      </c>
      <c r="B119" s="7" t="s">
        <v>271</v>
      </c>
      <c r="C119" s="6">
        <v>58000</v>
      </c>
      <c r="D119" s="7" t="s">
        <v>951</v>
      </c>
      <c r="E119" s="7" t="s">
        <v>249</v>
      </c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6">
        <v>58000</v>
      </c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</row>
    <row r="120" spans="1:66" s="2" customFormat="1" ht="126" x14ac:dyDescent="0.25">
      <c r="A120" s="7" t="s">
        <v>246</v>
      </c>
      <c r="B120" s="7" t="s">
        <v>272</v>
      </c>
      <c r="C120" s="6">
        <v>19900</v>
      </c>
      <c r="D120" s="7" t="s">
        <v>951</v>
      </c>
      <c r="E120" s="7" t="s">
        <v>249</v>
      </c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6">
        <v>19900</v>
      </c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</row>
    <row r="121" spans="1:66" s="2" customFormat="1" ht="31.5" x14ac:dyDescent="0.25">
      <c r="A121" s="7" t="s">
        <v>273</v>
      </c>
      <c r="B121" s="7" t="s">
        <v>274</v>
      </c>
      <c r="C121" s="6">
        <v>35000</v>
      </c>
      <c r="D121" s="7" t="s">
        <v>275</v>
      </c>
      <c r="E121" s="7" t="s">
        <v>276</v>
      </c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6">
        <v>35000</v>
      </c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</row>
    <row r="122" spans="1:66" s="2" customFormat="1" ht="47.25" x14ac:dyDescent="0.25">
      <c r="A122" s="7" t="s">
        <v>277</v>
      </c>
      <c r="B122" s="7" t="s">
        <v>278</v>
      </c>
      <c r="C122" s="6">
        <v>1128853</v>
      </c>
      <c r="D122" s="7" t="s">
        <v>279</v>
      </c>
      <c r="E122" s="7" t="s">
        <v>280</v>
      </c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6">
        <v>1128853</v>
      </c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</row>
    <row r="123" spans="1:66" s="2" customFormat="1" ht="63" x14ac:dyDescent="0.25">
      <c r="A123" s="7" t="s">
        <v>281</v>
      </c>
      <c r="B123" s="7" t="s">
        <v>282</v>
      </c>
      <c r="C123" s="6">
        <v>87900</v>
      </c>
      <c r="D123" s="7" t="s">
        <v>172</v>
      </c>
      <c r="E123" s="7" t="s">
        <v>283</v>
      </c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6">
        <v>87900</v>
      </c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</row>
    <row r="124" spans="1:66" s="2" customFormat="1" ht="63" x14ac:dyDescent="0.25">
      <c r="A124" s="7" t="s">
        <v>284</v>
      </c>
      <c r="B124" s="7" t="s">
        <v>285</v>
      </c>
      <c r="C124" s="6">
        <v>54000</v>
      </c>
      <c r="D124" s="7" t="s">
        <v>286</v>
      </c>
      <c r="E124" s="7" t="s">
        <v>287</v>
      </c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6">
        <v>54000</v>
      </c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</row>
    <row r="125" spans="1:66" s="2" customFormat="1" ht="47.25" x14ac:dyDescent="0.25">
      <c r="A125" s="7" t="s">
        <v>288</v>
      </c>
      <c r="B125" s="7" t="s">
        <v>289</v>
      </c>
      <c r="C125" s="6">
        <v>100000</v>
      </c>
      <c r="D125" s="7" t="s">
        <v>896</v>
      </c>
      <c r="E125" s="7" t="s">
        <v>290</v>
      </c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6">
        <v>100000</v>
      </c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</row>
    <row r="126" spans="1:66" s="2" customFormat="1" ht="94.5" x14ac:dyDescent="0.25">
      <c r="A126" s="7" t="s">
        <v>288</v>
      </c>
      <c r="B126" s="7" t="s">
        <v>291</v>
      </c>
      <c r="C126" s="6">
        <v>1466900</v>
      </c>
      <c r="D126" s="24" t="s">
        <v>951</v>
      </c>
      <c r="E126" s="7" t="s">
        <v>292</v>
      </c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6">
        <v>1466900</v>
      </c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</row>
    <row r="127" spans="1:66" s="2" customFormat="1" ht="63" x14ac:dyDescent="0.25">
      <c r="A127" s="7" t="s">
        <v>288</v>
      </c>
      <c r="B127" s="7" t="s">
        <v>293</v>
      </c>
      <c r="C127" s="6">
        <v>962200</v>
      </c>
      <c r="D127" s="24" t="s">
        <v>951</v>
      </c>
      <c r="E127" s="7" t="s">
        <v>292</v>
      </c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6">
        <v>962200</v>
      </c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</row>
    <row r="128" spans="1:66" s="2" customFormat="1" ht="47.25" x14ac:dyDescent="0.25">
      <c r="A128" s="7" t="s">
        <v>288</v>
      </c>
      <c r="B128" s="7" t="s">
        <v>294</v>
      </c>
      <c r="C128" s="6">
        <v>161800</v>
      </c>
      <c r="D128" s="24" t="s">
        <v>951</v>
      </c>
      <c r="E128" s="7" t="s">
        <v>292</v>
      </c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6">
        <v>161800</v>
      </c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</row>
    <row r="129" spans="1:66" s="2" customFormat="1" ht="63" x14ac:dyDescent="0.25">
      <c r="A129" s="7" t="s">
        <v>295</v>
      </c>
      <c r="B129" s="7" t="s">
        <v>296</v>
      </c>
      <c r="C129" s="6">
        <v>150000</v>
      </c>
      <c r="D129" s="7" t="s">
        <v>248</v>
      </c>
      <c r="E129" s="7" t="s">
        <v>297</v>
      </c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6">
        <v>150000</v>
      </c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</row>
    <row r="130" spans="1:66" s="2" customFormat="1" ht="31.5" x14ac:dyDescent="0.25">
      <c r="A130" s="7" t="s">
        <v>298</v>
      </c>
      <c r="B130" s="7" t="s">
        <v>299</v>
      </c>
      <c r="C130" s="6">
        <v>973300</v>
      </c>
      <c r="D130" s="7" t="s">
        <v>300</v>
      </c>
      <c r="E130" s="7" t="s">
        <v>301</v>
      </c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6">
        <v>973300</v>
      </c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</row>
    <row r="131" spans="1:66" s="2" customFormat="1" ht="31.5" x14ac:dyDescent="0.25">
      <c r="A131" s="7" t="s">
        <v>298</v>
      </c>
      <c r="B131" s="7" t="s">
        <v>302</v>
      </c>
      <c r="C131" s="6">
        <v>794300</v>
      </c>
      <c r="D131" s="7" t="s">
        <v>300</v>
      </c>
      <c r="E131" s="7" t="s">
        <v>301</v>
      </c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6">
        <v>794300</v>
      </c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</row>
    <row r="132" spans="1:66" s="2" customFormat="1" ht="47.25" x14ac:dyDescent="0.25">
      <c r="A132" s="7" t="s">
        <v>298</v>
      </c>
      <c r="B132" s="7" t="s">
        <v>303</v>
      </c>
      <c r="C132" s="6">
        <v>515200</v>
      </c>
      <c r="D132" s="7" t="s">
        <v>300</v>
      </c>
      <c r="E132" s="7" t="s">
        <v>304</v>
      </c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6">
        <v>515200</v>
      </c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</row>
    <row r="133" spans="1:66" s="2" customFormat="1" ht="31.5" x14ac:dyDescent="0.25">
      <c r="A133" s="7" t="s">
        <v>298</v>
      </c>
      <c r="B133" s="7" t="s">
        <v>305</v>
      </c>
      <c r="C133" s="6">
        <v>1330000</v>
      </c>
      <c r="D133" s="7" t="s">
        <v>300</v>
      </c>
      <c r="E133" s="7" t="s">
        <v>304</v>
      </c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6">
        <v>1330000</v>
      </c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</row>
    <row r="134" spans="1:66" s="2" customFormat="1" ht="31.5" x14ac:dyDescent="0.25">
      <c r="A134" s="7" t="s">
        <v>298</v>
      </c>
      <c r="B134" s="7" t="s">
        <v>306</v>
      </c>
      <c r="C134" s="6">
        <v>100000</v>
      </c>
      <c r="D134" s="7" t="s">
        <v>300</v>
      </c>
      <c r="E134" s="7" t="s">
        <v>307</v>
      </c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6">
        <v>100000</v>
      </c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</row>
    <row r="135" spans="1:66" s="2" customFormat="1" ht="31.5" x14ac:dyDescent="0.25">
      <c r="A135" s="7" t="s">
        <v>298</v>
      </c>
      <c r="B135" s="7" t="s">
        <v>308</v>
      </c>
      <c r="C135" s="6">
        <v>60000</v>
      </c>
      <c r="D135" s="7" t="s">
        <v>300</v>
      </c>
      <c r="E135" s="7" t="s">
        <v>309</v>
      </c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6">
        <v>60000</v>
      </c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</row>
    <row r="136" spans="1:66" s="2" customFormat="1" ht="31.5" x14ac:dyDescent="0.25">
      <c r="A136" s="7" t="s">
        <v>298</v>
      </c>
      <c r="B136" s="7" t="s">
        <v>310</v>
      </c>
      <c r="C136" s="6">
        <v>92000</v>
      </c>
      <c r="D136" s="7" t="s">
        <v>300</v>
      </c>
      <c r="E136" s="7" t="s">
        <v>309</v>
      </c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6">
        <v>92000</v>
      </c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</row>
    <row r="137" spans="1:66" s="2" customFormat="1" ht="47.25" x14ac:dyDescent="0.25">
      <c r="A137" s="7" t="s">
        <v>298</v>
      </c>
      <c r="B137" s="7" t="s">
        <v>311</v>
      </c>
      <c r="C137" s="6">
        <v>10000</v>
      </c>
      <c r="D137" s="7" t="s">
        <v>300</v>
      </c>
      <c r="E137" s="7" t="s">
        <v>304</v>
      </c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6">
        <v>10000</v>
      </c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</row>
    <row r="138" spans="1:66" s="2" customFormat="1" ht="63" x14ac:dyDescent="0.25">
      <c r="A138" s="7" t="s">
        <v>298</v>
      </c>
      <c r="B138" s="7" t="s">
        <v>312</v>
      </c>
      <c r="C138" s="6">
        <v>20000</v>
      </c>
      <c r="D138" s="7" t="s">
        <v>300</v>
      </c>
      <c r="E138" s="7" t="s">
        <v>307</v>
      </c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6">
        <v>20000</v>
      </c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  <c r="BI138" s="7"/>
      <c r="BJ138" s="7"/>
      <c r="BK138" s="7"/>
      <c r="BL138" s="7"/>
      <c r="BM138" s="7"/>
      <c r="BN138" s="7"/>
    </row>
    <row r="139" spans="1:66" s="2" customFormat="1" ht="47.25" x14ac:dyDescent="0.25">
      <c r="A139" s="7" t="s">
        <v>313</v>
      </c>
      <c r="B139" s="7" t="s">
        <v>314</v>
      </c>
      <c r="C139" s="6">
        <v>143600</v>
      </c>
      <c r="D139" s="7" t="s">
        <v>581</v>
      </c>
      <c r="E139" s="7" t="s">
        <v>315</v>
      </c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6">
        <v>143600</v>
      </c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  <c r="BI139" s="7"/>
      <c r="BJ139" s="7"/>
      <c r="BK139" s="7"/>
      <c r="BL139" s="7"/>
      <c r="BM139" s="7"/>
      <c r="BN139" s="7"/>
    </row>
    <row r="140" spans="1:66" s="2" customFormat="1" ht="31.5" x14ac:dyDescent="0.25">
      <c r="A140" s="7" t="s">
        <v>313</v>
      </c>
      <c r="B140" s="7" t="s">
        <v>316</v>
      </c>
      <c r="C140" s="6">
        <v>5660</v>
      </c>
      <c r="D140" s="7" t="s">
        <v>317</v>
      </c>
      <c r="E140" s="7" t="s">
        <v>318</v>
      </c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6">
        <v>5660</v>
      </c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  <c r="BI140" s="7"/>
      <c r="BJ140" s="7"/>
      <c r="BK140" s="7"/>
      <c r="BL140" s="7"/>
      <c r="BM140" s="7"/>
      <c r="BN140" s="7"/>
    </row>
    <row r="141" spans="1:66" s="2" customFormat="1" ht="31.5" x14ac:dyDescent="0.25">
      <c r="A141" s="7" t="s">
        <v>313</v>
      </c>
      <c r="B141" s="7" t="s">
        <v>319</v>
      </c>
      <c r="C141" s="6">
        <v>20000</v>
      </c>
      <c r="D141" s="7" t="s">
        <v>317</v>
      </c>
      <c r="E141" s="7" t="s">
        <v>320</v>
      </c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6">
        <v>20000</v>
      </c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  <c r="BM141" s="7"/>
      <c r="BN141" s="7"/>
    </row>
    <row r="142" spans="1:66" s="2" customFormat="1" ht="47.25" x14ac:dyDescent="0.25">
      <c r="A142" s="7" t="s">
        <v>313</v>
      </c>
      <c r="B142" s="7" t="s">
        <v>321</v>
      </c>
      <c r="C142" s="6">
        <v>100000</v>
      </c>
      <c r="D142" s="7" t="s">
        <v>897</v>
      </c>
      <c r="E142" s="7" t="s">
        <v>315</v>
      </c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6">
        <v>100000</v>
      </c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  <c r="BL142" s="7"/>
      <c r="BM142" s="7"/>
      <c r="BN142" s="7"/>
    </row>
    <row r="143" spans="1:66" s="2" customFormat="1" ht="63" x14ac:dyDescent="0.25">
      <c r="A143" s="7" t="s">
        <v>313</v>
      </c>
      <c r="B143" s="7" t="s">
        <v>322</v>
      </c>
      <c r="C143" s="6">
        <v>420000</v>
      </c>
      <c r="D143" s="7" t="s">
        <v>323</v>
      </c>
      <c r="E143" s="7" t="s">
        <v>324</v>
      </c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6">
        <v>420000</v>
      </c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  <c r="BI143" s="7"/>
      <c r="BJ143" s="7"/>
      <c r="BK143" s="7"/>
      <c r="BL143" s="7"/>
      <c r="BM143" s="7"/>
      <c r="BN143" s="7"/>
    </row>
    <row r="144" spans="1:66" s="2" customFormat="1" ht="31.5" x14ac:dyDescent="0.25">
      <c r="A144" s="7" t="s">
        <v>313</v>
      </c>
      <c r="B144" s="7" t="s">
        <v>325</v>
      </c>
      <c r="C144" s="6">
        <v>312000</v>
      </c>
      <c r="D144" s="7" t="s">
        <v>898</v>
      </c>
      <c r="E144" s="7" t="s">
        <v>324</v>
      </c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6">
        <v>312000</v>
      </c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/>
    </row>
    <row r="145" spans="1:66" s="2" customFormat="1" ht="47.25" x14ac:dyDescent="0.25">
      <c r="A145" s="7" t="s">
        <v>313</v>
      </c>
      <c r="B145" s="7" t="s">
        <v>326</v>
      </c>
      <c r="C145" s="6">
        <v>17000</v>
      </c>
      <c r="D145" s="7" t="s">
        <v>898</v>
      </c>
      <c r="E145" s="7" t="s">
        <v>324</v>
      </c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6">
        <v>17000</v>
      </c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</row>
    <row r="146" spans="1:66" s="2" customFormat="1" ht="63" x14ac:dyDescent="0.25">
      <c r="A146" s="7" t="s">
        <v>327</v>
      </c>
      <c r="B146" s="7" t="s">
        <v>328</v>
      </c>
      <c r="C146" s="6">
        <v>12000</v>
      </c>
      <c r="D146" s="7" t="s">
        <v>899</v>
      </c>
      <c r="E146" s="7" t="s">
        <v>329</v>
      </c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6">
        <v>12000</v>
      </c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  <c r="BL146" s="7"/>
      <c r="BM146" s="7"/>
      <c r="BN146" s="7"/>
    </row>
    <row r="147" spans="1:66" s="2" customFormat="1" ht="63" x14ac:dyDescent="0.25">
      <c r="A147" s="7" t="s">
        <v>327</v>
      </c>
      <c r="B147" s="7" t="s">
        <v>330</v>
      </c>
      <c r="C147" s="6">
        <v>200000</v>
      </c>
      <c r="D147" s="7" t="s">
        <v>900</v>
      </c>
      <c r="E147" s="7" t="s">
        <v>331</v>
      </c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6">
        <v>200000</v>
      </c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  <c r="BL147" s="7"/>
      <c r="BM147" s="7"/>
      <c r="BN147" s="7"/>
    </row>
    <row r="148" spans="1:66" s="2" customFormat="1" ht="47.25" x14ac:dyDescent="0.25">
      <c r="A148" s="7" t="s">
        <v>332</v>
      </c>
      <c r="B148" s="7" t="s">
        <v>333</v>
      </c>
      <c r="C148" s="6">
        <v>12000</v>
      </c>
      <c r="D148" s="7" t="s">
        <v>334</v>
      </c>
      <c r="E148" s="7" t="s">
        <v>335</v>
      </c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6">
        <v>12000</v>
      </c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  <c r="BL148" s="7"/>
      <c r="BM148" s="7"/>
      <c r="BN148" s="7"/>
    </row>
    <row r="149" spans="1:66" s="2" customFormat="1" ht="47.25" x14ac:dyDescent="0.25">
      <c r="A149" s="7" t="s">
        <v>332</v>
      </c>
      <c r="B149" s="7" t="s">
        <v>336</v>
      </c>
      <c r="C149" s="6">
        <v>15000</v>
      </c>
      <c r="D149" s="7" t="s">
        <v>334</v>
      </c>
      <c r="E149" s="7" t="s">
        <v>337</v>
      </c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6">
        <v>15000</v>
      </c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</row>
    <row r="150" spans="1:66" s="2" customFormat="1" ht="47.25" x14ac:dyDescent="0.25">
      <c r="A150" s="7" t="s">
        <v>332</v>
      </c>
      <c r="B150" s="7" t="s">
        <v>338</v>
      </c>
      <c r="C150" s="6">
        <v>15000</v>
      </c>
      <c r="D150" s="7" t="s">
        <v>334</v>
      </c>
      <c r="E150" s="5" t="s">
        <v>339</v>
      </c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6">
        <v>15000</v>
      </c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  <c r="BL150" s="7"/>
      <c r="BM150" s="7"/>
      <c r="BN150" s="7"/>
    </row>
    <row r="151" spans="1:66" s="2" customFormat="1" ht="47.25" x14ac:dyDescent="0.25">
      <c r="A151" s="7" t="s">
        <v>332</v>
      </c>
      <c r="B151" s="7" t="s">
        <v>340</v>
      </c>
      <c r="C151" s="6">
        <v>2500</v>
      </c>
      <c r="D151" s="7" t="s">
        <v>334</v>
      </c>
      <c r="E151" s="5" t="s">
        <v>341</v>
      </c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6">
        <v>2500</v>
      </c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  <c r="BI151" s="7"/>
      <c r="BJ151" s="7"/>
      <c r="BK151" s="7"/>
      <c r="BL151" s="7"/>
      <c r="BM151" s="7"/>
      <c r="BN151" s="7"/>
    </row>
    <row r="152" spans="1:66" s="2" customFormat="1" ht="47.25" x14ac:dyDescent="0.25">
      <c r="A152" s="7" t="s">
        <v>401</v>
      </c>
      <c r="B152" s="7" t="s">
        <v>413</v>
      </c>
      <c r="C152" s="6">
        <v>5000</v>
      </c>
      <c r="D152" s="7" t="s">
        <v>147</v>
      </c>
      <c r="E152" s="7" t="s">
        <v>412</v>
      </c>
      <c r="F152" s="7" t="s">
        <v>887</v>
      </c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6">
        <v>5000</v>
      </c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  <c r="BL152" s="7"/>
      <c r="BM152" s="7"/>
      <c r="BN152" s="7"/>
    </row>
    <row r="153" spans="1:66" s="2" customFormat="1" ht="31.5" x14ac:dyDescent="0.25">
      <c r="A153" s="7" t="s">
        <v>401</v>
      </c>
      <c r="B153" s="7" t="s">
        <v>411</v>
      </c>
      <c r="C153" s="6">
        <v>20000</v>
      </c>
      <c r="D153" s="7" t="s">
        <v>901</v>
      </c>
      <c r="E153" s="7" t="s">
        <v>407</v>
      </c>
      <c r="F153" s="7" t="s">
        <v>887</v>
      </c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6">
        <v>20000</v>
      </c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  <c r="BL153" s="7"/>
      <c r="BM153" s="7"/>
      <c r="BN153" s="7"/>
    </row>
    <row r="154" spans="1:66" s="2" customFormat="1" ht="31.5" x14ac:dyDescent="0.25">
      <c r="A154" s="7" t="s">
        <v>401</v>
      </c>
      <c r="B154" s="7" t="s">
        <v>410</v>
      </c>
      <c r="C154" s="6">
        <v>10000</v>
      </c>
      <c r="D154" s="7" t="s">
        <v>902</v>
      </c>
      <c r="E154" s="7" t="s">
        <v>407</v>
      </c>
      <c r="F154" s="7" t="s">
        <v>887</v>
      </c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6">
        <v>10000</v>
      </c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</row>
    <row r="155" spans="1:66" s="2" customFormat="1" ht="63" x14ac:dyDescent="0.25">
      <c r="A155" s="7" t="s">
        <v>401</v>
      </c>
      <c r="B155" s="7" t="s">
        <v>409</v>
      </c>
      <c r="C155" s="6">
        <v>28000</v>
      </c>
      <c r="D155" s="7" t="s">
        <v>902</v>
      </c>
      <c r="E155" s="7" t="s">
        <v>407</v>
      </c>
      <c r="F155" s="7" t="s">
        <v>887</v>
      </c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6">
        <v>28000</v>
      </c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  <c r="BL155" s="7"/>
      <c r="BM155" s="7"/>
      <c r="BN155" s="7"/>
    </row>
    <row r="156" spans="1:66" s="2" customFormat="1" ht="47.25" x14ac:dyDescent="0.25">
      <c r="A156" s="7" t="s">
        <v>401</v>
      </c>
      <c r="B156" s="7" t="s">
        <v>408</v>
      </c>
      <c r="C156" s="6">
        <v>10000</v>
      </c>
      <c r="D156" s="7" t="s">
        <v>902</v>
      </c>
      <c r="E156" s="7" t="s">
        <v>407</v>
      </c>
      <c r="F156" s="7" t="s">
        <v>887</v>
      </c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6">
        <v>10000</v>
      </c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  <c r="BL156" s="7"/>
      <c r="BM156" s="7"/>
      <c r="BN156" s="7"/>
    </row>
    <row r="157" spans="1:66" s="2" customFormat="1" ht="47.25" x14ac:dyDescent="0.25">
      <c r="A157" s="7" t="s">
        <v>401</v>
      </c>
      <c r="B157" s="7" t="s">
        <v>406</v>
      </c>
      <c r="C157" s="6">
        <v>9800</v>
      </c>
      <c r="D157" s="7" t="s">
        <v>903</v>
      </c>
      <c r="E157" s="7" t="s">
        <v>405</v>
      </c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6">
        <v>9800</v>
      </c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</row>
    <row r="158" spans="1:66" s="2" customFormat="1" ht="63" x14ac:dyDescent="0.25">
      <c r="A158" s="7" t="s">
        <v>401</v>
      </c>
      <c r="B158" s="7" t="s">
        <v>404</v>
      </c>
      <c r="C158" s="6">
        <v>62000</v>
      </c>
      <c r="D158" s="7" t="s">
        <v>147</v>
      </c>
      <c r="E158" s="7" t="s">
        <v>403</v>
      </c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6">
        <v>62000</v>
      </c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</row>
    <row r="159" spans="1:66" s="2" customFormat="1" ht="47.25" x14ac:dyDescent="0.25">
      <c r="A159" s="7" t="s">
        <v>401</v>
      </c>
      <c r="B159" s="7" t="s">
        <v>402</v>
      </c>
      <c r="C159" s="6">
        <v>10000</v>
      </c>
      <c r="D159" s="7" t="s">
        <v>151</v>
      </c>
      <c r="E159" s="7" t="s">
        <v>399</v>
      </c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6">
        <v>10000</v>
      </c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  <c r="BM159" s="7"/>
      <c r="BN159" s="7"/>
    </row>
    <row r="160" spans="1:66" s="2" customFormat="1" ht="47.25" x14ac:dyDescent="0.25">
      <c r="A160" s="7" t="s">
        <v>401</v>
      </c>
      <c r="B160" s="7" t="s">
        <v>400</v>
      </c>
      <c r="C160" s="6">
        <v>5000</v>
      </c>
      <c r="D160" s="7" t="s">
        <v>904</v>
      </c>
      <c r="E160" s="7" t="s">
        <v>399</v>
      </c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6">
        <v>5000</v>
      </c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  <c r="BL160" s="7"/>
      <c r="BM160" s="7"/>
      <c r="BN160" s="7"/>
    </row>
    <row r="161" spans="1:66" s="2" customFormat="1" ht="63" x14ac:dyDescent="0.25">
      <c r="A161" s="7" t="s">
        <v>362</v>
      </c>
      <c r="B161" s="7" t="s">
        <v>398</v>
      </c>
      <c r="C161" s="6">
        <v>12000</v>
      </c>
      <c r="D161" s="7" t="s">
        <v>905</v>
      </c>
      <c r="E161" s="7" t="s">
        <v>395</v>
      </c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6">
        <v>12000</v>
      </c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  <c r="BL161" s="7"/>
      <c r="BM161" s="7"/>
      <c r="BN161" s="7"/>
    </row>
    <row r="162" spans="1:66" s="2" customFormat="1" ht="78.75" x14ac:dyDescent="0.25">
      <c r="A162" s="7" t="s">
        <v>362</v>
      </c>
      <c r="B162" s="7" t="s">
        <v>397</v>
      </c>
      <c r="C162" s="6">
        <v>4000</v>
      </c>
      <c r="D162" s="7" t="s">
        <v>905</v>
      </c>
      <c r="E162" s="7" t="s">
        <v>395</v>
      </c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6">
        <v>4000</v>
      </c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/>
      <c r="BN162" s="7"/>
    </row>
    <row r="163" spans="1:66" s="2" customFormat="1" ht="47.25" x14ac:dyDescent="0.25">
      <c r="A163" s="7" t="s">
        <v>362</v>
      </c>
      <c r="B163" s="7" t="s">
        <v>396</v>
      </c>
      <c r="C163" s="6">
        <v>7000</v>
      </c>
      <c r="D163" s="7" t="s">
        <v>906</v>
      </c>
      <c r="E163" s="7" t="s">
        <v>395</v>
      </c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6">
        <v>7000</v>
      </c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</row>
    <row r="164" spans="1:66" s="2" customFormat="1" ht="63" x14ac:dyDescent="0.25">
      <c r="A164" s="7" t="s">
        <v>362</v>
      </c>
      <c r="B164" s="7" t="s">
        <v>394</v>
      </c>
      <c r="C164" s="6">
        <v>20000</v>
      </c>
      <c r="D164" s="7" t="s">
        <v>907</v>
      </c>
      <c r="E164" s="7" t="s">
        <v>393</v>
      </c>
      <c r="F164" s="7" t="s">
        <v>957</v>
      </c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6">
        <v>20000</v>
      </c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</row>
    <row r="165" spans="1:66" s="2" customFormat="1" ht="63" x14ac:dyDescent="0.25">
      <c r="A165" s="7" t="s">
        <v>387</v>
      </c>
      <c r="B165" s="7" t="s">
        <v>392</v>
      </c>
      <c r="C165" s="6">
        <v>65000</v>
      </c>
      <c r="D165" s="19" t="s">
        <v>908</v>
      </c>
      <c r="E165" s="7" t="s">
        <v>391</v>
      </c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6">
        <v>65000</v>
      </c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</row>
    <row r="166" spans="1:66" s="2" customFormat="1" ht="63" x14ac:dyDescent="0.25">
      <c r="A166" s="7" t="s">
        <v>387</v>
      </c>
      <c r="B166" s="7" t="s">
        <v>390</v>
      </c>
      <c r="C166" s="6">
        <v>598000</v>
      </c>
      <c r="D166" s="19" t="s">
        <v>899</v>
      </c>
      <c r="E166" s="7" t="s">
        <v>388</v>
      </c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6">
        <v>598000</v>
      </c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  <c r="BK166" s="7"/>
      <c r="BL166" s="7"/>
      <c r="BM166" s="7"/>
      <c r="BN166" s="7"/>
    </row>
    <row r="167" spans="1:66" s="2" customFormat="1" ht="47.25" x14ac:dyDescent="0.25">
      <c r="A167" s="7" t="s">
        <v>387</v>
      </c>
      <c r="B167" s="7" t="s">
        <v>389</v>
      </c>
      <c r="C167" s="6">
        <v>10000</v>
      </c>
      <c r="D167" s="19" t="s">
        <v>909</v>
      </c>
      <c r="E167" s="7" t="s">
        <v>388</v>
      </c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6">
        <v>10000</v>
      </c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  <c r="BM167" s="7"/>
      <c r="BN167" s="7"/>
    </row>
    <row r="168" spans="1:66" s="2" customFormat="1" ht="63" x14ac:dyDescent="0.25">
      <c r="A168" s="7" t="s">
        <v>387</v>
      </c>
      <c r="B168" s="7" t="s">
        <v>386</v>
      </c>
      <c r="C168" s="6">
        <v>240000</v>
      </c>
      <c r="D168" s="18" t="s">
        <v>910</v>
      </c>
      <c r="E168" s="7" t="s">
        <v>385</v>
      </c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6">
        <v>240000</v>
      </c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  <c r="BL168" s="7"/>
      <c r="BM168" s="7"/>
      <c r="BN168" s="7"/>
    </row>
    <row r="169" spans="1:66" s="2" customFormat="1" ht="47.25" x14ac:dyDescent="0.25">
      <c r="A169" s="7" t="s">
        <v>362</v>
      </c>
      <c r="B169" s="7" t="s">
        <v>384</v>
      </c>
      <c r="C169" s="6">
        <v>35800</v>
      </c>
      <c r="D169" s="7" t="s">
        <v>75</v>
      </c>
      <c r="E169" s="7" t="s">
        <v>383</v>
      </c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6">
        <v>35800</v>
      </c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</row>
    <row r="170" spans="1:66" s="2" customFormat="1" ht="110.25" x14ac:dyDescent="0.25">
      <c r="A170" s="7" t="s">
        <v>362</v>
      </c>
      <c r="B170" s="7" t="s">
        <v>382</v>
      </c>
      <c r="C170" s="6">
        <v>89700</v>
      </c>
      <c r="D170" s="18" t="s">
        <v>911</v>
      </c>
      <c r="E170" s="7" t="s">
        <v>381</v>
      </c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6">
        <v>89700</v>
      </c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  <c r="BK170" s="7"/>
      <c r="BL170" s="7"/>
      <c r="BM170" s="7"/>
      <c r="BN170" s="7"/>
    </row>
    <row r="171" spans="1:66" s="2" customFormat="1" ht="47.25" x14ac:dyDescent="0.25">
      <c r="A171" s="7" t="s">
        <v>362</v>
      </c>
      <c r="B171" s="7" t="s">
        <v>380</v>
      </c>
      <c r="C171" s="6">
        <v>75000</v>
      </c>
      <c r="D171" s="7" t="s">
        <v>951</v>
      </c>
      <c r="E171" s="7" t="s">
        <v>379</v>
      </c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6">
        <v>75000</v>
      </c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  <c r="BK171" s="7"/>
      <c r="BL171" s="7"/>
      <c r="BM171" s="7"/>
      <c r="BN171" s="7"/>
    </row>
    <row r="172" spans="1:66" s="2" customFormat="1" ht="47.25" x14ac:dyDescent="0.25">
      <c r="A172" s="7" t="s">
        <v>362</v>
      </c>
      <c r="B172" s="7" t="s">
        <v>378</v>
      </c>
      <c r="C172" s="6">
        <v>30000</v>
      </c>
      <c r="D172" s="7" t="s">
        <v>951</v>
      </c>
      <c r="E172" s="7" t="s">
        <v>377</v>
      </c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6">
        <v>30000</v>
      </c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  <c r="BI172" s="7"/>
      <c r="BJ172" s="7"/>
      <c r="BK172" s="7"/>
      <c r="BL172" s="7"/>
      <c r="BM172" s="7"/>
      <c r="BN172" s="7"/>
    </row>
    <row r="173" spans="1:66" s="2" customFormat="1" ht="78.75" x14ac:dyDescent="0.25">
      <c r="A173" s="7" t="s">
        <v>362</v>
      </c>
      <c r="B173" s="7" t="s">
        <v>376</v>
      </c>
      <c r="C173" s="6">
        <v>20000</v>
      </c>
      <c r="D173" s="7" t="s">
        <v>951</v>
      </c>
      <c r="E173" s="7" t="s">
        <v>375</v>
      </c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6">
        <v>20000</v>
      </c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  <c r="BI173" s="7"/>
      <c r="BJ173" s="7"/>
      <c r="BK173" s="7"/>
      <c r="BL173" s="7"/>
      <c r="BM173" s="7"/>
      <c r="BN173" s="7"/>
    </row>
    <row r="174" spans="1:66" s="2" customFormat="1" ht="47.25" x14ac:dyDescent="0.25">
      <c r="A174" s="7" t="s">
        <v>362</v>
      </c>
      <c r="B174" s="7" t="s">
        <v>374</v>
      </c>
      <c r="C174" s="6">
        <v>20000</v>
      </c>
      <c r="D174" s="7" t="s">
        <v>951</v>
      </c>
      <c r="E174" s="7" t="s">
        <v>367</v>
      </c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6">
        <v>20000</v>
      </c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  <c r="BK174" s="7"/>
      <c r="BL174" s="7"/>
      <c r="BM174" s="7"/>
      <c r="BN174" s="7"/>
    </row>
    <row r="175" spans="1:66" s="2" customFormat="1" ht="78.75" x14ac:dyDescent="0.25">
      <c r="A175" s="7" t="s">
        <v>362</v>
      </c>
      <c r="B175" s="7" t="s">
        <v>373</v>
      </c>
      <c r="C175" s="6">
        <v>5000</v>
      </c>
      <c r="D175" s="7" t="s">
        <v>951</v>
      </c>
      <c r="E175" s="7" t="s">
        <v>372</v>
      </c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6">
        <v>5000</v>
      </c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  <c r="BK175" s="7"/>
      <c r="BL175" s="7"/>
      <c r="BM175" s="7"/>
      <c r="BN175" s="7"/>
    </row>
    <row r="176" spans="1:66" s="2" customFormat="1" ht="47.25" x14ac:dyDescent="0.25">
      <c r="A176" s="7" t="s">
        <v>362</v>
      </c>
      <c r="B176" s="7" t="s">
        <v>371</v>
      </c>
      <c r="C176" s="6">
        <v>10000</v>
      </c>
      <c r="D176" s="7" t="s">
        <v>951</v>
      </c>
      <c r="E176" s="7" t="s">
        <v>367</v>
      </c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6">
        <v>10000</v>
      </c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7"/>
      <c r="BK176" s="7"/>
      <c r="BL176" s="7"/>
      <c r="BM176" s="7"/>
      <c r="BN176" s="7"/>
    </row>
    <row r="177" spans="1:66" s="2" customFormat="1" ht="47.25" x14ac:dyDescent="0.25">
      <c r="A177" s="7" t="s">
        <v>362</v>
      </c>
      <c r="B177" s="7" t="s">
        <v>370</v>
      </c>
      <c r="C177" s="6">
        <v>35000</v>
      </c>
      <c r="D177" s="7" t="s">
        <v>951</v>
      </c>
      <c r="E177" s="7" t="s">
        <v>369</v>
      </c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6">
        <v>35000</v>
      </c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  <c r="BK177" s="7"/>
      <c r="BL177" s="7"/>
      <c r="BM177" s="7"/>
      <c r="BN177" s="7"/>
    </row>
    <row r="178" spans="1:66" s="2" customFormat="1" ht="47.25" x14ac:dyDescent="0.25">
      <c r="A178" s="7" t="s">
        <v>362</v>
      </c>
      <c r="B178" s="7" t="s">
        <v>368</v>
      </c>
      <c r="C178" s="6">
        <v>155000</v>
      </c>
      <c r="D178" s="7" t="s">
        <v>951</v>
      </c>
      <c r="E178" s="7" t="s">
        <v>367</v>
      </c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6">
        <v>155000</v>
      </c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  <c r="BK178" s="7"/>
      <c r="BL178" s="7"/>
      <c r="BM178" s="7"/>
      <c r="BN178" s="7"/>
    </row>
    <row r="179" spans="1:66" s="2" customFormat="1" ht="47.25" x14ac:dyDescent="0.25">
      <c r="A179" s="7" t="s">
        <v>362</v>
      </c>
      <c r="B179" s="7" t="s">
        <v>366</v>
      </c>
      <c r="C179" s="6">
        <v>450000</v>
      </c>
      <c r="D179" s="7" t="s">
        <v>951</v>
      </c>
      <c r="E179" s="7" t="s">
        <v>365</v>
      </c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6">
        <v>450000</v>
      </c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7"/>
      <c r="BL179" s="7"/>
      <c r="BM179" s="7"/>
      <c r="BN179" s="7"/>
    </row>
    <row r="180" spans="1:66" s="2" customFormat="1" ht="78.75" x14ac:dyDescent="0.25">
      <c r="A180" s="7" t="s">
        <v>362</v>
      </c>
      <c r="B180" s="7" t="s">
        <v>364</v>
      </c>
      <c r="C180" s="6">
        <v>6200</v>
      </c>
      <c r="D180" s="18" t="s">
        <v>912</v>
      </c>
      <c r="E180" s="7" t="s">
        <v>363</v>
      </c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6">
        <v>6200</v>
      </c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  <c r="BI180" s="7"/>
      <c r="BJ180" s="7"/>
      <c r="BK180" s="7"/>
      <c r="BL180" s="7"/>
      <c r="BM180" s="7"/>
      <c r="BN180" s="7"/>
    </row>
    <row r="181" spans="1:66" s="2" customFormat="1" ht="63" x14ac:dyDescent="0.25">
      <c r="A181" s="7" t="s">
        <v>362</v>
      </c>
      <c r="B181" s="7" t="s">
        <v>361</v>
      </c>
      <c r="C181" s="6">
        <v>18220</v>
      </c>
      <c r="D181" s="18" t="s">
        <v>913</v>
      </c>
      <c r="E181" s="7" t="s">
        <v>360</v>
      </c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6">
        <v>18220</v>
      </c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  <c r="BI181" s="7"/>
      <c r="BJ181" s="7"/>
      <c r="BK181" s="7"/>
      <c r="BL181" s="7"/>
      <c r="BM181" s="7"/>
      <c r="BN181" s="7"/>
    </row>
    <row r="182" spans="1:66" s="2" customFormat="1" ht="78.75" x14ac:dyDescent="0.25">
      <c r="A182" s="7" t="s">
        <v>831</v>
      </c>
      <c r="B182" s="7" t="s">
        <v>949</v>
      </c>
      <c r="C182" s="6" t="s">
        <v>948</v>
      </c>
      <c r="D182" s="18" t="s">
        <v>950</v>
      </c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  <c r="BL182" s="7"/>
      <c r="BM182" s="7"/>
      <c r="BN182" s="7"/>
    </row>
    <row r="183" spans="1:66" s="2" customFormat="1" ht="94.5" x14ac:dyDescent="0.25">
      <c r="A183" s="7" t="s">
        <v>356</v>
      </c>
      <c r="B183" s="7" t="s">
        <v>359</v>
      </c>
      <c r="C183" s="6">
        <v>20000</v>
      </c>
      <c r="D183" s="7" t="s">
        <v>75</v>
      </c>
      <c r="E183" s="7" t="s">
        <v>358</v>
      </c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6">
        <v>20000</v>
      </c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  <c r="BB183" s="7"/>
      <c r="BC183" s="7"/>
      <c r="BD183" s="7"/>
      <c r="BE183" s="7"/>
      <c r="BF183" s="7"/>
      <c r="BG183" s="7"/>
      <c r="BH183" s="7"/>
      <c r="BI183" s="7"/>
      <c r="BJ183" s="7"/>
      <c r="BK183" s="7"/>
      <c r="BL183" s="7"/>
      <c r="BM183" s="7"/>
      <c r="BN183" s="7"/>
    </row>
    <row r="184" spans="1:66" s="2" customFormat="1" ht="47.25" x14ac:dyDescent="0.25">
      <c r="A184" s="7" t="s">
        <v>356</v>
      </c>
      <c r="B184" s="7" t="s">
        <v>357</v>
      </c>
      <c r="C184" s="6">
        <v>20000</v>
      </c>
      <c r="D184" s="7" t="s">
        <v>75</v>
      </c>
      <c r="E184" s="7" t="s">
        <v>354</v>
      </c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6">
        <v>20000</v>
      </c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  <c r="BC184" s="7"/>
      <c r="BD184" s="7"/>
      <c r="BE184" s="7"/>
      <c r="BF184" s="7"/>
      <c r="BG184" s="7"/>
      <c r="BH184" s="7"/>
      <c r="BI184" s="7"/>
      <c r="BJ184" s="7"/>
      <c r="BK184" s="7"/>
      <c r="BL184" s="7"/>
      <c r="BM184" s="7"/>
      <c r="BN184" s="7"/>
    </row>
    <row r="185" spans="1:66" s="2" customFormat="1" ht="31.5" x14ac:dyDescent="0.25">
      <c r="A185" s="7" t="s">
        <v>356</v>
      </c>
      <c r="B185" s="7" t="s">
        <v>355</v>
      </c>
      <c r="C185" s="6">
        <v>40000</v>
      </c>
      <c r="D185" s="7" t="s">
        <v>75</v>
      </c>
      <c r="E185" s="7" t="s">
        <v>354</v>
      </c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6">
        <v>40000</v>
      </c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  <c r="BL185" s="7"/>
      <c r="BM185" s="7"/>
      <c r="BN185" s="7"/>
    </row>
    <row r="186" spans="1:66" s="2" customFormat="1" ht="63" x14ac:dyDescent="0.25">
      <c r="A186" s="7" t="s">
        <v>347</v>
      </c>
      <c r="B186" s="7" t="s">
        <v>353</v>
      </c>
      <c r="C186" s="6">
        <v>13000</v>
      </c>
      <c r="D186" s="7" t="s">
        <v>951</v>
      </c>
      <c r="E186" s="7" t="s">
        <v>352</v>
      </c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6">
        <v>13000</v>
      </c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/>
    </row>
    <row r="187" spans="1:66" s="2" customFormat="1" ht="118.5" customHeight="1" x14ac:dyDescent="0.25">
      <c r="A187" s="7" t="s">
        <v>347</v>
      </c>
      <c r="B187" s="7" t="s">
        <v>351</v>
      </c>
      <c r="C187" s="25"/>
      <c r="D187" s="7" t="s">
        <v>349</v>
      </c>
      <c r="E187" s="7" t="s">
        <v>348</v>
      </c>
      <c r="F187" s="7" t="s">
        <v>350</v>
      </c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7"/>
      <c r="BM187" s="7"/>
      <c r="BN187" s="7"/>
    </row>
    <row r="188" spans="1:66" s="2" customFormat="1" ht="63" x14ac:dyDescent="0.25">
      <c r="A188" s="7" t="s">
        <v>347</v>
      </c>
      <c r="B188" s="7" t="s">
        <v>346</v>
      </c>
      <c r="C188" s="6">
        <v>29600</v>
      </c>
      <c r="D188" s="24" t="s">
        <v>951</v>
      </c>
      <c r="E188" s="7" t="s">
        <v>345</v>
      </c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6">
        <v>29600</v>
      </c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  <c r="BL188" s="7"/>
      <c r="BM188" s="7"/>
      <c r="BN188" s="7"/>
    </row>
    <row r="189" spans="1:66" s="2" customFormat="1" ht="31.5" x14ac:dyDescent="0.25">
      <c r="A189" s="7" t="s">
        <v>344</v>
      </c>
      <c r="B189" s="7" t="s">
        <v>343</v>
      </c>
      <c r="C189" s="6">
        <v>15000</v>
      </c>
      <c r="D189" s="24" t="s">
        <v>951</v>
      </c>
      <c r="E189" s="7" t="s">
        <v>342</v>
      </c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6">
        <v>15000</v>
      </c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  <c r="AZ189" s="7"/>
      <c r="BA189" s="7"/>
      <c r="BB189" s="7"/>
      <c r="BC189" s="7"/>
      <c r="BD189" s="7"/>
      <c r="BE189" s="7"/>
      <c r="BF189" s="7"/>
      <c r="BG189" s="7"/>
      <c r="BH189" s="7"/>
      <c r="BI189" s="7"/>
      <c r="BJ189" s="7"/>
      <c r="BK189" s="7"/>
      <c r="BL189" s="7"/>
      <c r="BM189" s="7"/>
      <c r="BN189" s="7"/>
    </row>
    <row r="190" spans="1:66" s="2" customFormat="1" ht="47.25" x14ac:dyDescent="0.25">
      <c r="A190" s="7" t="s">
        <v>414</v>
      </c>
      <c r="B190" s="7" t="s">
        <v>415</v>
      </c>
      <c r="C190" s="6">
        <v>9000</v>
      </c>
      <c r="D190" s="7" t="s">
        <v>416</v>
      </c>
      <c r="E190" s="7" t="s">
        <v>417</v>
      </c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6">
        <v>9000</v>
      </c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  <c r="AZ190" s="7"/>
      <c r="BA190" s="7"/>
      <c r="BB190" s="7"/>
      <c r="BC190" s="7"/>
      <c r="BD190" s="7"/>
      <c r="BE190" s="7"/>
      <c r="BF190" s="7"/>
      <c r="BG190" s="7"/>
      <c r="BH190" s="7"/>
      <c r="BI190" s="7"/>
      <c r="BJ190" s="7"/>
      <c r="BK190" s="7"/>
      <c r="BL190" s="7"/>
      <c r="BM190" s="7"/>
      <c r="BN190" s="7"/>
    </row>
    <row r="191" spans="1:66" s="2" customFormat="1" ht="31.5" x14ac:dyDescent="0.25">
      <c r="A191" s="7" t="s">
        <v>414</v>
      </c>
      <c r="B191" s="7" t="s">
        <v>418</v>
      </c>
      <c r="C191" s="6">
        <v>10000</v>
      </c>
      <c r="D191" s="7" t="s">
        <v>951</v>
      </c>
      <c r="E191" s="7" t="s">
        <v>419</v>
      </c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6">
        <v>10000</v>
      </c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  <c r="BB191" s="7"/>
      <c r="BC191" s="7"/>
      <c r="BD191" s="7"/>
      <c r="BE191" s="7"/>
      <c r="BF191" s="7"/>
      <c r="BG191" s="7"/>
      <c r="BH191" s="7"/>
      <c r="BI191" s="7"/>
      <c r="BJ191" s="7"/>
      <c r="BK191" s="7"/>
      <c r="BL191" s="7"/>
      <c r="BM191" s="7"/>
      <c r="BN191" s="7"/>
    </row>
    <row r="192" spans="1:66" s="2" customFormat="1" ht="31.5" x14ac:dyDescent="0.25">
      <c r="A192" s="7" t="s">
        <v>414</v>
      </c>
      <c r="B192" s="7" t="s">
        <v>420</v>
      </c>
      <c r="C192" s="6">
        <v>17000</v>
      </c>
      <c r="D192" s="7" t="s">
        <v>951</v>
      </c>
      <c r="E192" s="7" t="s">
        <v>421</v>
      </c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6">
        <v>17000</v>
      </c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  <c r="AZ192" s="7"/>
      <c r="BA192" s="7"/>
      <c r="BB192" s="7"/>
      <c r="BC192" s="7"/>
      <c r="BD192" s="7"/>
      <c r="BE192" s="7"/>
      <c r="BF192" s="7"/>
      <c r="BG192" s="7"/>
      <c r="BH192" s="7"/>
      <c r="BI192" s="7"/>
      <c r="BJ192" s="7"/>
      <c r="BK192" s="7"/>
      <c r="BL192" s="7"/>
      <c r="BM192" s="7"/>
      <c r="BN192" s="7"/>
    </row>
    <row r="193" spans="1:66" s="2" customFormat="1" ht="47.25" x14ac:dyDescent="0.25">
      <c r="A193" s="7" t="s">
        <v>414</v>
      </c>
      <c r="B193" s="7" t="s">
        <v>422</v>
      </c>
      <c r="C193" s="6">
        <v>15000</v>
      </c>
      <c r="D193" s="7" t="s">
        <v>951</v>
      </c>
      <c r="E193" s="7" t="s">
        <v>423</v>
      </c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6">
        <v>15000</v>
      </c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  <c r="BA193" s="7"/>
      <c r="BB193" s="7"/>
      <c r="BC193" s="7"/>
      <c r="BD193" s="7"/>
      <c r="BE193" s="7"/>
      <c r="BF193" s="7"/>
      <c r="BG193" s="7"/>
      <c r="BH193" s="7"/>
      <c r="BI193" s="7"/>
      <c r="BJ193" s="7"/>
      <c r="BK193" s="7"/>
      <c r="BL193" s="7"/>
      <c r="BM193" s="7"/>
      <c r="BN193" s="7"/>
    </row>
    <row r="194" spans="1:66" s="2" customFormat="1" ht="31.5" x14ac:dyDescent="0.25">
      <c r="A194" s="7" t="s">
        <v>424</v>
      </c>
      <c r="B194" s="7" t="s">
        <v>425</v>
      </c>
      <c r="C194" s="6">
        <v>114500</v>
      </c>
      <c r="D194" s="7" t="s">
        <v>75</v>
      </c>
      <c r="E194" s="7" t="s">
        <v>426</v>
      </c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6">
        <v>114500</v>
      </c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  <c r="AZ194" s="7"/>
      <c r="BA194" s="7"/>
      <c r="BB194" s="7"/>
      <c r="BC194" s="7"/>
      <c r="BD194" s="7"/>
      <c r="BE194" s="7"/>
      <c r="BF194" s="7"/>
      <c r="BG194" s="7"/>
      <c r="BH194" s="7"/>
      <c r="BI194" s="7"/>
      <c r="BJ194" s="7"/>
      <c r="BK194" s="7"/>
      <c r="BL194" s="7"/>
      <c r="BM194" s="7"/>
      <c r="BN194" s="7"/>
    </row>
    <row r="195" spans="1:66" s="2" customFormat="1" ht="31.5" x14ac:dyDescent="0.25">
      <c r="A195" s="7" t="s">
        <v>424</v>
      </c>
      <c r="B195" s="7" t="s">
        <v>427</v>
      </c>
      <c r="C195" s="6">
        <v>7000</v>
      </c>
      <c r="D195" s="7" t="s">
        <v>78</v>
      </c>
      <c r="E195" s="7" t="s">
        <v>426</v>
      </c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6">
        <v>7000</v>
      </c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  <c r="BC195" s="7"/>
      <c r="BD195" s="7"/>
      <c r="BE195" s="7"/>
      <c r="BF195" s="7"/>
      <c r="BG195" s="7"/>
      <c r="BH195" s="7"/>
      <c r="BI195" s="7"/>
      <c r="BJ195" s="7"/>
      <c r="BK195" s="7"/>
      <c r="BL195" s="7"/>
      <c r="BM195" s="7"/>
      <c r="BN195" s="7"/>
    </row>
    <row r="196" spans="1:66" s="2" customFormat="1" ht="31.5" x14ac:dyDescent="0.25">
      <c r="A196" s="7" t="s">
        <v>424</v>
      </c>
      <c r="B196" s="7" t="s">
        <v>428</v>
      </c>
      <c r="C196" s="6">
        <v>25000</v>
      </c>
      <c r="D196" s="7" t="s">
        <v>75</v>
      </c>
      <c r="E196" s="16" t="s">
        <v>429</v>
      </c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6">
        <v>25000</v>
      </c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  <c r="BA196" s="7"/>
      <c r="BB196" s="7"/>
      <c r="BC196" s="7"/>
      <c r="BD196" s="7"/>
      <c r="BE196" s="7"/>
      <c r="BF196" s="7"/>
      <c r="BG196" s="7"/>
      <c r="BH196" s="7"/>
      <c r="BI196" s="7"/>
      <c r="BJ196" s="7"/>
      <c r="BK196" s="7"/>
      <c r="BL196" s="7"/>
      <c r="BM196" s="7"/>
      <c r="BN196" s="7"/>
    </row>
    <row r="197" spans="1:66" s="2" customFormat="1" ht="31.5" x14ac:dyDescent="0.25">
      <c r="A197" s="7" t="s">
        <v>424</v>
      </c>
      <c r="B197" s="7" t="s">
        <v>430</v>
      </c>
      <c r="C197" s="6">
        <v>141000</v>
      </c>
      <c r="D197" s="7" t="s">
        <v>431</v>
      </c>
      <c r="E197" s="16" t="s">
        <v>429</v>
      </c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6">
        <v>141000</v>
      </c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  <c r="BC197" s="7"/>
      <c r="BD197" s="7"/>
      <c r="BE197" s="7"/>
      <c r="BF197" s="7"/>
      <c r="BG197" s="7"/>
      <c r="BH197" s="7"/>
      <c r="BI197" s="7"/>
      <c r="BJ197" s="7"/>
      <c r="BK197" s="7"/>
      <c r="BL197" s="7"/>
      <c r="BM197" s="7"/>
      <c r="BN197" s="7"/>
    </row>
    <row r="198" spans="1:66" s="2" customFormat="1" ht="31.5" x14ac:dyDescent="0.25">
      <c r="A198" s="7" t="s">
        <v>424</v>
      </c>
      <c r="B198" s="7" t="s">
        <v>432</v>
      </c>
      <c r="C198" s="6">
        <v>4000</v>
      </c>
      <c r="D198" s="7" t="s">
        <v>34</v>
      </c>
      <c r="E198" s="16" t="s">
        <v>433</v>
      </c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6">
        <v>4000</v>
      </c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  <c r="BI198" s="7"/>
      <c r="BJ198" s="7"/>
      <c r="BK198" s="7"/>
      <c r="BL198" s="7"/>
      <c r="BM198" s="7"/>
      <c r="BN198" s="7"/>
    </row>
    <row r="199" spans="1:66" s="2" customFormat="1" ht="63" x14ac:dyDescent="0.25">
      <c r="A199" s="7" t="s">
        <v>424</v>
      </c>
      <c r="B199" s="7" t="s">
        <v>434</v>
      </c>
      <c r="C199" s="6">
        <v>5600</v>
      </c>
      <c r="D199" s="18" t="s">
        <v>112</v>
      </c>
      <c r="E199" s="7" t="s">
        <v>433</v>
      </c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6">
        <v>5600</v>
      </c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  <c r="AZ199" s="7"/>
      <c r="BA199" s="7"/>
      <c r="BB199" s="7"/>
      <c r="BC199" s="7"/>
      <c r="BD199" s="7"/>
      <c r="BE199" s="7"/>
      <c r="BF199" s="7"/>
      <c r="BG199" s="7"/>
      <c r="BH199" s="7"/>
      <c r="BI199" s="7"/>
      <c r="BJ199" s="7"/>
      <c r="BK199" s="7"/>
      <c r="BL199" s="7"/>
      <c r="BM199" s="7"/>
      <c r="BN199" s="7"/>
    </row>
    <row r="200" spans="1:66" s="2" customFormat="1" ht="31.5" x14ac:dyDescent="0.25">
      <c r="A200" s="7" t="s">
        <v>424</v>
      </c>
      <c r="B200" s="7" t="s">
        <v>435</v>
      </c>
      <c r="C200" s="6">
        <v>8000</v>
      </c>
      <c r="D200" s="7" t="s">
        <v>883</v>
      </c>
      <c r="E200" s="7" t="s">
        <v>436</v>
      </c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6">
        <v>8000</v>
      </c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  <c r="AZ200" s="7"/>
      <c r="BA200" s="7"/>
      <c r="BB200" s="7"/>
      <c r="BC200" s="7"/>
      <c r="BD200" s="7"/>
      <c r="BE200" s="7"/>
      <c r="BF200" s="7"/>
      <c r="BG200" s="7"/>
      <c r="BH200" s="7"/>
      <c r="BI200" s="7"/>
      <c r="BJ200" s="7"/>
      <c r="BK200" s="7"/>
      <c r="BL200" s="7"/>
      <c r="BM200" s="7"/>
      <c r="BN200" s="7"/>
    </row>
    <row r="201" spans="1:66" s="2" customFormat="1" ht="31.5" x14ac:dyDescent="0.25">
      <c r="A201" s="7" t="s">
        <v>424</v>
      </c>
      <c r="B201" s="7" t="s">
        <v>437</v>
      </c>
      <c r="C201" s="6">
        <v>7060</v>
      </c>
      <c r="D201" s="7" t="s">
        <v>951</v>
      </c>
      <c r="E201" s="7" t="s">
        <v>438</v>
      </c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6">
        <v>7060</v>
      </c>
      <c r="AL201" s="7"/>
      <c r="AM201" s="7"/>
      <c r="AN201" s="7"/>
      <c r="AO201" s="7"/>
      <c r="AP201" s="7"/>
      <c r="AQ201" s="7"/>
      <c r="AR201" s="7"/>
      <c r="AS201" s="7"/>
      <c r="AT201" s="7"/>
      <c r="AU201" s="7"/>
      <c r="AV201" s="7"/>
      <c r="AW201" s="7"/>
      <c r="AX201" s="7"/>
      <c r="AY201" s="7"/>
      <c r="AZ201" s="7"/>
      <c r="BA201" s="7"/>
      <c r="BB201" s="7"/>
      <c r="BC201" s="7"/>
      <c r="BD201" s="7"/>
      <c r="BE201" s="7"/>
      <c r="BF201" s="7"/>
      <c r="BG201" s="7"/>
      <c r="BH201" s="7"/>
      <c r="BI201" s="7"/>
      <c r="BJ201" s="7"/>
      <c r="BK201" s="7"/>
      <c r="BL201" s="7"/>
      <c r="BM201" s="7"/>
      <c r="BN201" s="7"/>
    </row>
    <row r="202" spans="1:66" s="2" customFormat="1" ht="31.5" x14ac:dyDescent="0.25">
      <c r="A202" s="7" t="s">
        <v>424</v>
      </c>
      <c r="B202" s="7" t="s">
        <v>439</v>
      </c>
      <c r="C202" s="6">
        <v>25000</v>
      </c>
      <c r="D202" s="7" t="s">
        <v>75</v>
      </c>
      <c r="E202" s="7" t="s">
        <v>438</v>
      </c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6">
        <v>25000</v>
      </c>
      <c r="AL202" s="7"/>
      <c r="AM202" s="7"/>
      <c r="AN202" s="7"/>
      <c r="AO202" s="7"/>
      <c r="AP202" s="7"/>
      <c r="AQ202" s="7"/>
      <c r="AR202" s="7"/>
      <c r="AS202" s="7"/>
      <c r="AT202" s="7"/>
      <c r="AU202" s="7"/>
      <c r="AV202" s="7"/>
      <c r="AW202" s="7"/>
      <c r="AX202" s="7"/>
      <c r="AY202" s="7"/>
      <c r="AZ202" s="7"/>
      <c r="BA202" s="7"/>
      <c r="BB202" s="7"/>
      <c r="BC202" s="7"/>
      <c r="BD202" s="7"/>
      <c r="BE202" s="7"/>
      <c r="BF202" s="7"/>
      <c r="BG202" s="7"/>
      <c r="BH202" s="7"/>
      <c r="BI202" s="7"/>
      <c r="BJ202" s="7"/>
      <c r="BK202" s="7"/>
      <c r="BL202" s="7"/>
      <c r="BM202" s="7"/>
      <c r="BN202" s="7"/>
    </row>
    <row r="203" spans="1:66" s="2" customFormat="1" ht="31.5" x14ac:dyDescent="0.25">
      <c r="A203" s="7" t="s">
        <v>424</v>
      </c>
      <c r="B203" s="7" t="s">
        <v>440</v>
      </c>
      <c r="C203" s="6">
        <v>11400</v>
      </c>
      <c r="D203" s="7" t="s">
        <v>588</v>
      </c>
      <c r="E203" s="16" t="s">
        <v>441</v>
      </c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6">
        <v>11400</v>
      </c>
      <c r="AL203" s="7"/>
      <c r="AM203" s="7"/>
      <c r="AN203" s="7"/>
      <c r="AO203" s="7"/>
      <c r="AP203" s="7"/>
      <c r="AQ203" s="7"/>
      <c r="AR203" s="7"/>
      <c r="AS203" s="7"/>
      <c r="AT203" s="7"/>
      <c r="AU203" s="7"/>
      <c r="AV203" s="7"/>
      <c r="AW203" s="7"/>
      <c r="AX203" s="7"/>
      <c r="AY203" s="7"/>
      <c r="AZ203" s="7"/>
      <c r="BA203" s="7"/>
      <c r="BB203" s="7"/>
      <c r="BC203" s="7"/>
      <c r="BD203" s="7"/>
      <c r="BE203" s="7"/>
      <c r="BF203" s="7"/>
      <c r="BG203" s="7"/>
      <c r="BH203" s="7"/>
      <c r="BI203" s="7"/>
      <c r="BJ203" s="7"/>
      <c r="BK203" s="7"/>
      <c r="BL203" s="7"/>
      <c r="BM203" s="7"/>
      <c r="BN203" s="7"/>
    </row>
    <row r="204" spans="1:66" s="2" customFormat="1" ht="94.5" x14ac:dyDescent="0.25">
      <c r="A204" s="7" t="s">
        <v>442</v>
      </c>
      <c r="B204" s="7" t="s">
        <v>443</v>
      </c>
      <c r="C204" s="6">
        <v>16000</v>
      </c>
      <c r="D204" s="7" t="s">
        <v>914</v>
      </c>
      <c r="E204" s="7" t="s">
        <v>444</v>
      </c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6">
        <v>16000</v>
      </c>
      <c r="AM204" s="7"/>
      <c r="AN204" s="7"/>
      <c r="AO204" s="7"/>
      <c r="AP204" s="7"/>
      <c r="AQ204" s="7"/>
      <c r="AR204" s="7"/>
      <c r="AS204" s="7"/>
      <c r="AT204" s="7"/>
      <c r="AU204" s="7"/>
      <c r="AV204" s="7"/>
      <c r="AW204" s="7"/>
      <c r="AX204" s="7"/>
      <c r="AY204" s="7"/>
      <c r="AZ204" s="7"/>
      <c r="BA204" s="7"/>
      <c r="BB204" s="7"/>
      <c r="BC204" s="7"/>
      <c r="BD204" s="7"/>
      <c r="BE204" s="7"/>
      <c r="BF204" s="7"/>
      <c r="BG204" s="7"/>
      <c r="BH204" s="7"/>
      <c r="BI204" s="7"/>
      <c r="BJ204" s="7"/>
      <c r="BK204" s="7"/>
      <c r="BL204" s="7"/>
      <c r="BM204" s="7"/>
      <c r="BN204" s="7"/>
    </row>
    <row r="205" spans="1:66" s="2" customFormat="1" ht="78.75" x14ac:dyDescent="0.25">
      <c r="A205" s="7" t="s">
        <v>442</v>
      </c>
      <c r="B205" s="7" t="s">
        <v>445</v>
      </c>
      <c r="C205" s="6">
        <v>40000</v>
      </c>
      <c r="D205" s="7" t="s">
        <v>446</v>
      </c>
      <c r="E205" s="7" t="s">
        <v>447</v>
      </c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6">
        <v>40000</v>
      </c>
      <c r="AM205" s="7"/>
      <c r="AN205" s="7"/>
      <c r="AO205" s="7"/>
      <c r="AP205" s="7"/>
      <c r="AQ205" s="7"/>
      <c r="AR205" s="7"/>
      <c r="AS205" s="7"/>
      <c r="AT205" s="7"/>
      <c r="AU205" s="7"/>
      <c r="AV205" s="7"/>
      <c r="AW205" s="7"/>
      <c r="AX205" s="7"/>
      <c r="AY205" s="7"/>
      <c r="AZ205" s="7"/>
      <c r="BA205" s="7"/>
      <c r="BB205" s="7"/>
      <c r="BC205" s="7"/>
      <c r="BD205" s="7"/>
      <c r="BE205" s="7"/>
      <c r="BF205" s="7"/>
      <c r="BG205" s="7"/>
      <c r="BH205" s="7"/>
      <c r="BI205" s="7"/>
      <c r="BJ205" s="7"/>
      <c r="BK205" s="7"/>
      <c r="BL205" s="7"/>
      <c r="BM205" s="7"/>
      <c r="BN205" s="7"/>
    </row>
    <row r="206" spans="1:66" s="2" customFormat="1" ht="47.25" x14ac:dyDescent="0.25">
      <c r="A206" s="7" t="s">
        <v>442</v>
      </c>
      <c r="B206" s="7" t="s">
        <v>448</v>
      </c>
      <c r="C206" s="6">
        <v>40000</v>
      </c>
      <c r="D206" s="7" t="s">
        <v>78</v>
      </c>
      <c r="E206" s="7" t="s">
        <v>449</v>
      </c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6">
        <v>40000</v>
      </c>
      <c r="AM206" s="7"/>
      <c r="AN206" s="7"/>
      <c r="AO206" s="7"/>
      <c r="AP206" s="7"/>
      <c r="AQ206" s="7"/>
      <c r="AR206" s="7"/>
      <c r="AS206" s="7"/>
      <c r="AT206" s="7"/>
      <c r="AU206" s="7"/>
      <c r="AV206" s="7"/>
      <c r="AW206" s="7"/>
      <c r="AX206" s="7"/>
      <c r="AY206" s="7"/>
      <c r="AZ206" s="7"/>
      <c r="BA206" s="7"/>
      <c r="BB206" s="7"/>
      <c r="BC206" s="7"/>
      <c r="BD206" s="7"/>
      <c r="BE206" s="7"/>
      <c r="BF206" s="7"/>
      <c r="BG206" s="7"/>
      <c r="BH206" s="7"/>
      <c r="BI206" s="7"/>
      <c r="BJ206" s="7"/>
      <c r="BK206" s="7"/>
      <c r="BL206" s="7"/>
      <c r="BM206" s="7"/>
      <c r="BN206" s="7"/>
    </row>
    <row r="207" spans="1:66" s="2" customFormat="1" ht="78.75" x14ac:dyDescent="0.25">
      <c r="A207" s="7" t="s">
        <v>442</v>
      </c>
      <c r="B207" s="7" t="s">
        <v>450</v>
      </c>
      <c r="C207" s="6">
        <v>850000</v>
      </c>
      <c r="D207" s="7" t="s">
        <v>451</v>
      </c>
      <c r="E207" s="7" t="s">
        <v>452</v>
      </c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6">
        <v>850000</v>
      </c>
      <c r="AM207" s="7"/>
      <c r="AN207" s="7"/>
      <c r="AO207" s="7"/>
      <c r="AP207" s="7"/>
      <c r="AQ207" s="7"/>
      <c r="AR207" s="7"/>
      <c r="AS207" s="7"/>
      <c r="AT207" s="7"/>
      <c r="AU207" s="7"/>
      <c r="AV207" s="7"/>
      <c r="AW207" s="7"/>
      <c r="AX207" s="7"/>
      <c r="AY207" s="7"/>
      <c r="AZ207" s="7"/>
      <c r="BA207" s="7"/>
      <c r="BB207" s="7"/>
      <c r="BC207" s="7"/>
      <c r="BD207" s="7"/>
      <c r="BE207" s="7"/>
      <c r="BF207" s="7"/>
      <c r="BG207" s="7"/>
      <c r="BH207" s="7"/>
      <c r="BI207" s="7"/>
      <c r="BJ207" s="7"/>
      <c r="BK207" s="7"/>
      <c r="BL207" s="7"/>
      <c r="BM207" s="7"/>
      <c r="BN207" s="7"/>
    </row>
    <row r="208" spans="1:66" s="2" customFormat="1" ht="47.25" x14ac:dyDescent="0.25">
      <c r="A208" s="7" t="s">
        <v>442</v>
      </c>
      <c r="B208" s="7" t="s">
        <v>453</v>
      </c>
      <c r="C208" s="6">
        <v>25000</v>
      </c>
      <c r="D208" s="18" t="s">
        <v>915</v>
      </c>
      <c r="E208" s="7" t="s">
        <v>454</v>
      </c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6">
        <v>25000</v>
      </c>
      <c r="AM208" s="7"/>
      <c r="AN208" s="7"/>
      <c r="AO208" s="7"/>
      <c r="AP208" s="7"/>
      <c r="AQ208" s="7"/>
      <c r="AR208" s="7"/>
      <c r="AS208" s="7"/>
      <c r="AT208" s="7"/>
      <c r="AU208" s="7"/>
      <c r="AV208" s="7"/>
      <c r="AW208" s="7"/>
      <c r="AX208" s="7"/>
      <c r="AY208" s="7"/>
      <c r="AZ208" s="7"/>
      <c r="BA208" s="7"/>
      <c r="BB208" s="7"/>
      <c r="BC208" s="7"/>
      <c r="BD208" s="7"/>
      <c r="BE208" s="7"/>
      <c r="BF208" s="7"/>
      <c r="BG208" s="7"/>
      <c r="BH208" s="7"/>
      <c r="BI208" s="7"/>
      <c r="BJ208" s="7"/>
      <c r="BK208" s="7"/>
      <c r="BL208" s="7"/>
      <c r="BM208" s="7"/>
      <c r="BN208" s="7"/>
    </row>
    <row r="209" spans="1:66" s="2" customFormat="1" ht="47.25" x14ac:dyDescent="0.25">
      <c r="A209" s="7" t="s">
        <v>442</v>
      </c>
      <c r="B209" s="7" t="s">
        <v>455</v>
      </c>
      <c r="C209" s="6">
        <v>25000</v>
      </c>
      <c r="D209" s="7" t="s">
        <v>456</v>
      </c>
      <c r="E209" s="7" t="s">
        <v>454</v>
      </c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6">
        <v>25000</v>
      </c>
      <c r="AM209" s="7"/>
      <c r="AN209" s="7"/>
      <c r="AO209" s="7"/>
      <c r="AP209" s="7"/>
      <c r="AQ209" s="7"/>
      <c r="AR209" s="7"/>
      <c r="AS209" s="7"/>
      <c r="AT209" s="7"/>
      <c r="AU209" s="7"/>
      <c r="AV209" s="7"/>
      <c r="AW209" s="7"/>
      <c r="AX209" s="7"/>
      <c r="AY209" s="7"/>
      <c r="AZ209" s="7"/>
      <c r="BA209" s="7"/>
      <c r="BB209" s="7"/>
      <c r="BC209" s="7"/>
      <c r="BD209" s="7"/>
      <c r="BE209" s="7"/>
      <c r="BF209" s="7"/>
      <c r="BG209" s="7"/>
      <c r="BH209" s="7"/>
      <c r="BI209" s="7"/>
      <c r="BJ209" s="7"/>
      <c r="BK209" s="7"/>
      <c r="BL209" s="7"/>
      <c r="BM209" s="7"/>
      <c r="BN209" s="7"/>
    </row>
    <row r="210" spans="1:66" s="2" customFormat="1" ht="47.25" x14ac:dyDescent="0.25">
      <c r="A210" s="7" t="s">
        <v>442</v>
      </c>
      <c r="B210" s="7" t="s">
        <v>457</v>
      </c>
      <c r="C210" s="6">
        <v>13000</v>
      </c>
      <c r="D210" s="18" t="s">
        <v>915</v>
      </c>
      <c r="E210" s="7" t="s">
        <v>454</v>
      </c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6">
        <v>13000</v>
      </c>
      <c r="AM210" s="7"/>
      <c r="AN210" s="7"/>
      <c r="AO210" s="7"/>
      <c r="AP210" s="7"/>
      <c r="AQ210" s="7"/>
      <c r="AR210" s="7"/>
      <c r="AS210" s="7"/>
      <c r="AT210" s="7"/>
      <c r="AU210" s="7"/>
      <c r="AV210" s="7"/>
      <c r="AW210" s="7"/>
      <c r="AX210" s="7"/>
      <c r="AY210" s="7"/>
      <c r="AZ210" s="7"/>
      <c r="BA210" s="7"/>
      <c r="BB210" s="7"/>
      <c r="BC210" s="7"/>
      <c r="BD210" s="7"/>
      <c r="BE210" s="7"/>
      <c r="BF210" s="7"/>
      <c r="BG210" s="7"/>
      <c r="BH210" s="7"/>
      <c r="BI210" s="7"/>
      <c r="BJ210" s="7"/>
      <c r="BK210" s="7"/>
      <c r="BL210" s="7"/>
      <c r="BM210" s="7"/>
      <c r="BN210" s="7"/>
    </row>
    <row r="211" spans="1:66" s="2" customFormat="1" ht="31.5" x14ac:dyDescent="0.25">
      <c r="A211" s="7" t="s">
        <v>442</v>
      </c>
      <c r="B211" s="7" t="s">
        <v>458</v>
      </c>
      <c r="C211" s="6">
        <v>55000</v>
      </c>
      <c r="D211" s="7" t="s">
        <v>446</v>
      </c>
      <c r="E211" s="7" t="s">
        <v>459</v>
      </c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6">
        <v>55000</v>
      </c>
      <c r="AM211" s="7"/>
      <c r="AN211" s="7"/>
      <c r="AO211" s="7"/>
      <c r="AP211" s="7"/>
      <c r="AQ211" s="7"/>
      <c r="AR211" s="7"/>
      <c r="AS211" s="7"/>
      <c r="AT211" s="7"/>
      <c r="AU211" s="7"/>
      <c r="AV211" s="7"/>
      <c r="AW211" s="7"/>
      <c r="AX211" s="7"/>
      <c r="AY211" s="7"/>
      <c r="AZ211" s="7"/>
      <c r="BA211" s="7"/>
      <c r="BB211" s="7"/>
      <c r="BC211" s="7"/>
      <c r="BD211" s="7"/>
      <c r="BE211" s="7"/>
      <c r="BF211" s="7"/>
      <c r="BG211" s="7"/>
      <c r="BH211" s="7"/>
      <c r="BI211" s="7"/>
      <c r="BJ211" s="7"/>
      <c r="BK211" s="7"/>
      <c r="BL211" s="7"/>
      <c r="BM211" s="7"/>
      <c r="BN211" s="7"/>
    </row>
    <row r="212" spans="1:66" s="2" customFormat="1" ht="31.5" x14ac:dyDescent="0.25">
      <c r="A212" s="7" t="s">
        <v>442</v>
      </c>
      <c r="B212" s="7" t="s">
        <v>460</v>
      </c>
      <c r="C212" s="6">
        <v>35000</v>
      </c>
      <c r="D212" s="7" t="s">
        <v>461</v>
      </c>
      <c r="E212" s="7" t="s">
        <v>459</v>
      </c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6">
        <v>35000</v>
      </c>
      <c r="AM212" s="7"/>
      <c r="AN212" s="7"/>
      <c r="AO212" s="7"/>
      <c r="AP212" s="7"/>
      <c r="AQ212" s="7"/>
      <c r="AR212" s="7"/>
      <c r="AS212" s="7"/>
      <c r="AT212" s="7"/>
      <c r="AU212" s="7"/>
      <c r="AV212" s="7"/>
      <c r="AW212" s="7"/>
      <c r="AX212" s="7"/>
      <c r="AY212" s="7"/>
      <c r="AZ212" s="7"/>
      <c r="BA212" s="7"/>
      <c r="BB212" s="7"/>
      <c r="BC212" s="7"/>
      <c r="BD212" s="7"/>
      <c r="BE212" s="7"/>
      <c r="BF212" s="7"/>
      <c r="BG212" s="7"/>
      <c r="BH212" s="7"/>
      <c r="BI212" s="7"/>
      <c r="BJ212" s="7"/>
      <c r="BK212" s="7"/>
      <c r="BL212" s="7"/>
      <c r="BM212" s="7"/>
      <c r="BN212" s="7"/>
    </row>
    <row r="213" spans="1:66" s="2" customFormat="1" ht="31.5" x14ac:dyDescent="0.25">
      <c r="A213" s="7" t="s">
        <v>442</v>
      </c>
      <c r="B213" s="7" t="s">
        <v>462</v>
      </c>
      <c r="C213" s="6">
        <v>8000</v>
      </c>
      <c r="D213" s="7" t="s">
        <v>463</v>
      </c>
      <c r="E213" s="7" t="s">
        <v>459</v>
      </c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6">
        <v>8000</v>
      </c>
      <c r="AM213" s="7"/>
      <c r="AN213" s="7"/>
      <c r="AO213" s="7"/>
      <c r="AP213" s="7"/>
      <c r="AQ213" s="7"/>
      <c r="AR213" s="7"/>
      <c r="AS213" s="7"/>
      <c r="AT213" s="7"/>
      <c r="AU213" s="7"/>
      <c r="AV213" s="7"/>
      <c r="AW213" s="7"/>
      <c r="AX213" s="7"/>
      <c r="AY213" s="7"/>
      <c r="AZ213" s="7"/>
      <c r="BA213" s="7"/>
      <c r="BB213" s="7"/>
      <c r="BC213" s="7"/>
      <c r="BD213" s="7"/>
      <c r="BE213" s="7"/>
      <c r="BF213" s="7"/>
      <c r="BG213" s="7"/>
      <c r="BH213" s="7"/>
      <c r="BI213" s="7"/>
      <c r="BJ213" s="7"/>
      <c r="BK213" s="7"/>
      <c r="BL213" s="7"/>
      <c r="BM213" s="7"/>
      <c r="BN213" s="7"/>
    </row>
    <row r="214" spans="1:66" s="21" customFormat="1" ht="63" x14ac:dyDescent="0.25">
      <c r="A214" s="23" t="s">
        <v>464</v>
      </c>
      <c r="B214" s="23" t="s">
        <v>465</v>
      </c>
      <c r="C214" s="32">
        <v>72300</v>
      </c>
      <c r="D214" s="23" t="s">
        <v>466</v>
      </c>
      <c r="E214" s="23" t="s">
        <v>467</v>
      </c>
      <c r="F214" s="23" t="s">
        <v>947</v>
      </c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  <c r="AA214" s="23"/>
      <c r="AB214" s="23"/>
      <c r="AC214" s="23"/>
      <c r="AD214" s="23"/>
      <c r="AE214" s="23"/>
      <c r="AF214" s="23"/>
      <c r="AG214" s="23"/>
      <c r="AH214" s="23"/>
      <c r="AI214" s="23"/>
      <c r="AJ214" s="23"/>
      <c r="AK214" s="23"/>
      <c r="AL214" s="32">
        <v>72300</v>
      </c>
      <c r="AM214" s="23"/>
      <c r="AN214" s="23"/>
      <c r="AO214" s="23"/>
      <c r="AP214" s="23"/>
      <c r="AQ214" s="23"/>
      <c r="AR214" s="23"/>
      <c r="AS214" s="23"/>
      <c r="AT214" s="23"/>
      <c r="AU214" s="23"/>
      <c r="AV214" s="23"/>
      <c r="AW214" s="23"/>
      <c r="AX214" s="23"/>
      <c r="AY214" s="23"/>
      <c r="AZ214" s="23"/>
      <c r="BA214" s="23"/>
      <c r="BB214" s="23"/>
      <c r="BC214" s="23"/>
      <c r="BD214" s="23"/>
      <c r="BE214" s="23"/>
      <c r="BF214" s="23"/>
      <c r="BG214" s="23"/>
      <c r="BH214" s="23"/>
      <c r="BI214" s="23"/>
      <c r="BJ214" s="23"/>
      <c r="BK214" s="23"/>
      <c r="BL214" s="23"/>
      <c r="BM214" s="23"/>
      <c r="BN214" s="23"/>
    </row>
    <row r="215" spans="1:66" s="2" customFormat="1" ht="63" x14ac:dyDescent="0.25">
      <c r="A215" s="7" t="s">
        <v>468</v>
      </c>
      <c r="B215" s="7" t="s">
        <v>959</v>
      </c>
      <c r="C215" s="6">
        <v>30000</v>
      </c>
      <c r="D215" s="7" t="s">
        <v>151</v>
      </c>
      <c r="E215" s="7" t="s">
        <v>469</v>
      </c>
      <c r="F215" s="7" t="s">
        <v>958</v>
      </c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6">
        <v>30000</v>
      </c>
      <c r="AN215" s="7"/>
      <c r="AO215" s="7"/>
      <c r="AP215" s="7"/>
      <c r="AQ215" s="7"/>
      <c r="AR215" s="7"/>
      <c r="AS215" s="7"/>
      <c r="AT215" s="7"/>
      <c r="AU215" s="7"/>
      <c r="AV215" s="7"/>
      <c r="AW215" s="7"/>
      <c r="AX215" s="7"/>
      <c r="AY215" s="7"/>
      <c r="AZ215" s="7"/>
      <c r="BA215" s="7"/>
      <c r="BB215" s="7"/>
      <c r="BC215" s="7"/>
      <c r="BD215" s="7"/>
      <c r="BE215" s="7"/>
      <c r="BF215" s="7"/>
      <c r="BG215" s="7"/>
      <c r="BH215" s="7"/>
      <c r="BI215" s="7"/>
      <c r="BJ215" s="7"/>
      <c r="BK215" s="7"/>
      <c r="BL215" s="7"/>
      <c r="BM215" s="7"/>
      <c r="BN215" s="7"/>
    </row>
    <row r="216" spans="1:66" s="2" customFormat="1" ht="31.5" x14ac:dyDescent="0.25">
      <c r="A216" s="7" t="s">
        <v>468</v>
      </c>
      <c r="B216" s="7" t="s">
        <v>470</v>
      </c>
      <c r="C216" s="6">
        <v>55000</v>
      </c>
      <c r="D216" s="7" t="s">
        <v>951</v>
      </c>
      <c r="E216" s="7" t="s">
        <v>469</v>
      </c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6">
        <v>55000</v>
      </c>
      <c r="AN216" s="7"/>
      <c r="AO216" s="7"/>
      <c r="AP216" s="7"/>
      <c r="AQ216" s="7"/>
      <c r="AR216" s="7"/>
      <c r="AS216" s="7"/>
      <c r="AT216" s="7"/>
      <c r="AU216" s="7"/>
      <c r="AV216" s="7"/>
      <c r="AW216" s="7"/>
      <c r="AX216" s="7"/>
      <c r="AY216" s="7"/>
      <c r="AZ216" s="7"/>
      <c r="BA216" s="7"/>
      <c r="BB216" s="7"/>
      <c r="BC216" s="7"/>
      <c r="BD216" s="7"/>
      <c r="BE216" s="7"/>
      <c r="BF216" s="7"/>
      <c r="BG216" s="7"/>
      <c r="BH216" s="7"/>
      <c r="BI216" s="7"/>
      <c r="BJ216" s="7"/>
      <c r="BK216" s="7"/>
      <c r="BL216" s="7"/>
      <c r="BM216" s="7"/>
      <c r="BN216" s="7"/>
    </row>
    <row r="217" spans="1:66" s="2" customFormat="1" ht="63" x14ac:dyDescent="0.25">
      <c r="A217" s="7" t="s">
        <v>468</v>
      </c>
      <c r="B217" s="7" t="s">
        <v>960</v>
      </c>
      <c r="C217" s="6">
        <v>9000</v>
      </c>
      <c r="D217" s="7" t="s">
        <v>151</v>
      </c>
      <c r="E217" s="7" t="s">
        <v>471</v>
      </c>
      <c r="F217" s="7" t="s">
        <v>958</v>
      </c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6">
        <v>9000</v>
      </c>
      <c r="AN217" s="7"/>
      <c r="AO217" s="7"/>
      <c r="AP217" s="7"/>
      <c r="AQ217" s="7"/>
      <c r="AR217" s="7"/>
      <c r="AS217" s="7"/>
      <c r="AT217" s="7"/>
      <c r="AU217" s="7"/>
      <c r="AV217" s="7"/>
      <c r="AW217" s="7"/>
      <c r="AX217" s="7"/>
      <c r="AY217" s="7"/>
      <c r="AZ217" s="7"/>
      <c r="BA217" s="7"/>
      <c r="BB217" s="7"/>
      <c r="BC217" s="7"/>
      <c r="BD217" s="7"/>
      <c r="BE217" s="7"/>
      <c r="BF217" s="7"/>
      <c r="BG217" s="7"/>
      <c r="BH217" s="7"/>
      <c r="BI217" s="7"/>
      <c r="BJ217" s="7"/>
      <c r="BK217" s="7"/>
      <c r="BL217" s="7"/>
      <c r="BM217" s="7"/>
      <c r="BN217" s="7"/>
    </row>
    <row r="218" spans="1:66" s="2" customFormat="1" ht="63" x14ac:dyDescent="0.25">
      <c r="A218" s="7" t="s">
        <v>468</v>
      </c>
      <c r="B218" s="7" t="s">
        <v>472</v>
      </c>
      <c r="C218" s="6">
        <v>7000</v>
      </c>
      <c r="D218" s="7" t="s">
        <v>75</v>
      </c>
      <c r="E218" s="7" t="s">
        <v>473</v>
      </c>
      <c r="F218" s="7" t="s">
        <v>958</v>
      </c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6">
        <v>7000</v>
      </c>
      <c r="AN218" s="7"/>
      <c r="AO218" s="7"/>
      <c r="AP218" s="7"/>
      <c r="AQ218" s="7"/>
      <c r="AR218" s="7"/>
      <c r="AS218" s="7"/>
      <c r="AT218" s="7"/>
      <c r="AU218" s="7"/>
      <c r="AV218" s="7"/>
      <c r="AW218" s="7"/>
      <c r="AX218" s="7"/>
      <c r="AY218" s="7"/>
      <c r="AZ218" s="7"/>
      <c r="BA218" s="7"/>
      <c r="BB218" s="7"/>
      <c r="BC218" s="7"/>
      <c r="BD218" s="7"/>
      <c r="BE218" s="7"/>
      <c r="BF218" s="7"/>
      <c r="BG218" s="7"/>
      <c r="BH218" s="7"/>
      <c r="BI218" s="7"/>
      <c r="BJ218" s="7"/>
      <c r="BK218" s="7"/>
      <c r="BL218" s="7"/>
      <c r="BM218" s="7"/>
      <c r="BN218" s="7"/>
    </row>
    <row r="219" spans="1:66" s="2" customFormat="1" ht="63" x14ac:dyDescent="0.25">
      <c r="A219" s="7" t="s">
        <v>468</v>
      </c>
      <c r="B219" s="7" t="s">
        <v>474</v>
      </c>
      <c r="C219" s="6">
        <v>25000</v>
      </c>
      <c r="D219" s="7" t="s">
        <v>75</v>
      </c>
      <c r="E219" s="7" t="s">
        <v>475</v>
      </c>
      <c r="F219" s="7" t="s">
        <v>958</v>
      </c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6">
        <v>25000</v>
      </c>
      <c r="AN219" s="7"/>
      <c r="AO219" s="7"/>
      <c r="AP219" s="7"/>
      <c r="AQ219" s="7"/>
      <c r="AR219" s="7"/>
      <c r="AS219" s="7"/>
      <c r="AT219" s="7"/>
      <c r="AU219" s="7"/>
      <c r="AV219" s="7"/>
      <c r="AW219" s="7"/>
      <c r="AX219" s="7"/>
      <c r="AY219" s="7"/>
      <c r="AZ219" s="7"/>
      <c r="BA219" s="7"/>
      <c r="BB219" s="7"/>
      <c r="BC219" s="7"/>
      <c r="BD219" s="7"/>
      <c r="BE219" s="7"/>
      <c r="BF219" s="7"/>
      <c r="BG219" s="7"/>
      <c r="BH219" s="7"/>
      <c r="BI219" s="7"/>
      <c r="BJ219" s="7"/>
      <c r="BK219" s="7"/>
      <c r="BL219" s="7"/>
      <c r="BM219" s="7"/>
      <c r="BN219" s="7"/>
    </row>
    <row r="220" spans="1:66" s="2" customFormat="1" ht="63" x14ac:dyDescent="0.25">
      <c r="A220" s="7" t="s">
        <v>468</v>
      </c>
      <c r="B220" s="7" t="s">
        <v>476</v>
      </c>
      <c r="C220" s="6">
        <v>50000</v>
      </c>
      <c r="D220" s="7" t="s">
        <v>5</v>
      </c>
      <c r="E220" s="7" t="s">
        <v>477</v>
      </c>
      <c r="F220" s="7" t="s">
        <v>958</v>
      </c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6">
        <v>50000</v>
      </c>
      <c r="AN220" s="7"/>
      <c r="AO220" s="7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  <c r="BA220" s="7"/>
      <c r="BB220" s="7"/>
      <c r="BC220" s="7"/>
      <c r="BD220" s="7"/>
      <c r="BE220" s="7"/>
      <c r="BF220" s="7"/>
      <c r="BG220" s="7"/>
      <c r="BH220" s="7"/>
      <c r="BI220" s="7"/>
      <c r="BJ220" s="7"/>
      <c r="BK220" s="7"/>
      <c r="BL220" s="7"/>
      <c r="BM220" s="7"/>
      <c r="BN220" s="7"/>
    </row>
    <row r="221" spans="1:66" s="2" customFormat="1" ht="47.25" x14ac:dyDescent="0.25">
      <c r="A221" s="7" t="s">
        <v>468</v>
      </c>
      <c r="B221" s="7" t="s">
        <v>478</v>
      </c>
      <c r="C221" s="6">
        <v>64000</v>
      </c>
      <c r="D221" s="7" t="s">
        <v>951</v>
      </c>
      <c r="E221" s="7" t="s">
        <v>479</v>
      </c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6">
        <v>64000</v>
      </c>
      <c r="AN221" s="7"/>
      <c r="AO221" s="7"/>
      <c r="AP221" s="7"/>
      <c r="AQ221" s="7"/>
      <c r="AR221" s="7"/>
      <c r="AS221" s="7"/>
      <c r="AT221" s="7"/>
      <c r="AU221" s="7"/>
      <c r="AV221" s="7"/>
      <c r="AW221" s="7"/>
      <c r="AX221" s="7"/>
      <c r="AY221" s="7"/>
      <c r="AZ221" s="7"/>
      <c r="BA221" s="7"/>
      <c r="BB221" s="7"/>
      <c r="BC221" s="7"/>
      <c r="BD221" s="7"/>
      <c r="BE221" s="7"/>
      <c r="BF221" s="7"/>
      <c r="BG221" s="7"/>
      <c r="BH221" s="7"/>
      <c r="BI221" s="7"/>
      <c r="BJ221" s="7"/>
      <c r="BK221" s="7"/>
      <c r="BL221" s="7"/>
      <c r="BM221" s="7"/>
      <c r="BN221" s="7"/>
    </row>
    <row r="222" spans="1:66" s="2" customFormat="1" ht="31.5" x14ac:dyDescent="0.25">
      <c r="A222" s="7" t="s">
        <v>468</v>
      </c>
      <c r="B222" s="7" t="s">
        <v>881</v>
      </c>
      <c r="C222" s="6">
        <v>30000</v>
      </c>
      <c r="D222" s="7" t="s">
        <v>151</v>
      </c>
      <c r="E222" s="7" t="s">
        <v>479</v>
      </c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6">
        <v>30000</v>
      </c>
      <c r="AN222" s="7"/>
      <c r="AO222" s="7"/>
      <c r="AP222" s="7"/>
      <c r="AQ222" s="7"/>
      <c r="AR222" s="7"/>
      <c r="AS222" s="7"/>
      <c r="AT222" s="7"/>
      <c r="AU222" s="7"/>
      <c r="AV222" s="7"/>
      <c r="AW222" s="7"/>
      <c r="AX222" s="7"/>
      <c r="AY222" s="7"/>
      <c r="AZ222" s="7"/>
      <c r="BA222" s="7"/>
      <c r="BB222" s="7"/>
      <c r="BC222" s="7"/>
      <c r="BD222" s="7"/>
      <c r="BE222" s="7"/>
      <c r="BF222" s="7"/>
      <c r="BG222" s="7"/>
      <c r="BH222" s="7"/>
      <c r="BI222" s="7"/>
      <c r="BJ222" s="7"/>
      <c r="BK222" s="7"/>
      <c r="BL222" s="7"/>
      <c r="BM222" s="7"/>
      <c r="BN222" s="7"/>
    </row>
    <row r="223" spans="1:66" s="2" customFormat="1" ht="63" x14ac:dyDescent="0.25">
      <c r="A223" s="7" t="s">
        <v>468</v>
      </c>
      <c r="B223" s="7" t="s">
        <v>961</v>
      </c>
      <c r="C223" s="6">
        <v>30000</v>
      </c>
      <c r="D223" s="7" t="s">
        <v>951</v>
      </c>
      <c r="E223" s="7" t="s">
        <v>480</v>
      </c>
      <c r="F223" s="7" t="s">
        <v>958</v>
      </c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6">
        <v>30000</v>
      </c>
      <c r="AN223" s="7"/>
      <c r="AO223" s="7"/>
      <c r="AP223" s="7"/>
      <c r="AQ223" s="7"/>
      <c r="AR223" s="7"/>
      <c r="AS223" s="7"/>
      <c r="AT223" s="7"/>
      <c r="AU223" s="7"/>
      <c r="AV223" s="7"/>
      <c r="AW223" s="7"/>
      <c r="AX223" s="7"/>
      <c r="AY223" s="7"/>
      <c r="AZ223" s="7"/>
      <c r="BA223" s="7"/>
      <c r="BB223" s="7"/>
      <c r="BC223" s="7"/>
      <c r="BD223" s="7"/>
      <c r="BE223" s="7"/>
      <c r="BF223" s="7"/>
      <c r="BG223" s="7"/>
      <c r="BH223" s="7"/>
      <c r="BI223" s="7"/>
      <c r="BJ223" s="7"/>
      <c r="BK223" s="7"/>
      <c r="BL223" s="7"/>
      <c r="BM223" s="7"/>
      <c r="BN223" s="7"/>
    </row>
    <row r="224" spans="1:66" s="2" customFormat="1" ht="47.25" x14ac:dyDescent="0.25">
      <c r="A224" s="7" t="s">
        <v>468</v>
      </c>
      <c r="B224" s="7" t="s">
        <v>481</v>
      </c>
      <c r="C224" s="6">
        <v>16000</v>
      </c>
      <c r="D224" s="7" t="s">
        <v>951</v>
      </c>
      <c r="E224" s="7" t="s">
        <v>482</v>
      </c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6">
        <v>16000</v>
      </c>
      <c r="AN224" s="7"/>
      <c r="AO224" s="7"/>
      <c r="AP224" s="7"/>
      <c r="AQ224" s="7"/>
      <c r="AR224" s="7"/>
      <c r="AS224" s="7"/>
      <c r="AT224" s="7"/>
      <c r="AU224" s="7"/>
      <c r="AV224" s="7"/>
      <c r="AW224" s="7"/>
      <c r="AX224" s="7"/>
      <c r="AY224" s="7"/>
      <c r="AZ224" s="7"/>
      <c r="BA224" s="7"/>
      <c r="BB224" s="7"/>
      <c r="BC224" s="7"/>
      <c r="BD224" s="7"/>
      <c r="BE224" s="7"/>
      <c r="BF224" s="7"/>
      <c r="BG224" s="7"/>
      <c r="BH224" s="7"/>
      <c r="BI224" s="7"/>
      <c r="BJ224" s="7"/>
      <c r="BK224" s="7"/>
      <c r="BL224" s="7"/>
      <c r="BM224" s="7"/>
      <c r="BN224" s="7"/>
    </row>
    <row r="225" spans="1:66" s="2" customFormat="1" ht="63" x14ac:dyDescent="0.25">
      <c r="A225" s="7" t="s">
        <v>468</v>
      </c>
      <c r="B225" s="7" t="s">
        <v>962</v>
      </c>
      <c r="C225" s="6">
        <v>35000</v>
      </c>
      <c r="D225" s="7" t="s">
        <v>951</v>
      </c>
      <c r="E225" s="7" t="s">
        <v>483</v>
      </c>
      <c r="F225" s="7" t="s">
        <v>958</v>
      </c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6">
        <v>35000</v>
      </c>
      <c r="AN225" s="7"/>
      <c r="AO225" s="7"/>
      <c r="AP225" s="7"/>
      <c r="AQ225" s="7"/>
      <c r="AR225" s="7"/>
      <c r="AS225" s="7"/>
      <c r="AT225" s="7"/>
      <c r="AU225" s="7"/>
      <c r="AV225" s="7"/>
      <c r="AW225" s="7"/>
      <c r="AX225" s="7"/>
      <c r="AY225" s="7"/>
      <c r="AZ225" s="7"/>
      <c r="BA225" s="7"/>
      <c r="BB225" s="7"/>
      <c r="BC225" s="7"/>
      <c r="BD225" s="7"/>
      <c r="BE225" s="7"/>
      <c r="BF225" s="7"/>
      <c r="BG225" s="7"/>
      <c r="BH225" s="7"/>
      <c r="BI225" s="7"/>
      <c r="BJ225" s="7"/>
      <c r="BK225" s="7"/>
      <c r="BL225" s="7"/>
      <c r="BM225" s="7"/>
      <c r="BN225" s="7"/>
    </row>
    <row r="226" spans="1:66" s="2" customFormat="1" ht="63" x14ac:dyDescent="0.25">
      <c r="A226" s="7" t="s">
        <v>484</v>
      </c>
      <c r="B226" s="7" t="s">
        <v>485</v>
      </c>
      <c r="C226" s="6">
        <v>65000</v>
      </c>
      <c r="D226" s="7" t="s">
        <v>951</v>
      </c>
      <c r="E226" s="7" t="s">
        <v>486</v>
      </c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6">
        <v>65000</v>
      </c>
      <c r="AO226" s="7"/>
      <c r="AP226" s="7"/>
      <c r="AQ226" s="7"/>
      <c r="AR226" s="7"/>
      <c r="AS226" s="7"/>
      <c r="AT226" s="7"/>
      <c r="AU226" s="7"/>
      <c r="AV226" s="7"/>
      <c r="AW226" s="7"/>
      <c r="AX226" s="7"/>
      <c r="AY226" s="7"/>
      <c r="AZ226" s="7"/>
      <c r="BA226" s="7"/>
      <c r="BB226" s="7"/>
      <c r="BC226" s="7"/>
      <c r="BD226" s="7"/>
      <c r="BE226" s="7"/>
      <c r="BF226" s="7"/>
      <c r="BG226" s="7"/>
      <c r="BH226" s="7"/>
      <c r="BI226" s="7"/>
      <c r="BJ226" s="7"/>
      <c r="BK226" s="7"/>
      <c r="BL226" s="7"/>
      <c r="BM226" s="7"/>
      <c r="BN226" s="7"/>
    </row>
    <row r="227" spans="1:66" s="2" customFormat="1" ht="31.5" x14ac:dyDescent="0.25">
      <c r="A227" s="26" t="s">
        <v>872</v>
      </c>
      <c r="B227" s="27" t="s">
        <v>873</v>
      </c>
      <c r="C227" s="33">
        <v>83000</v>
      </c>
      <c r="D227" s="7" t="s">
        <v>951</v>
      </c>
      <c r="E227" s="27" t="s">
        <v>487</v>
      </c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  <c r="AO227" s="33">
        <v>83000</v>
      </c>
      <c r="AP227" s="7"/>
      <c r="AQ227" s="7"/>
      <c r="AR227" s="7"/>
      <c r="AS227" s="7"/>
      <c r="AT227" s="7"/>
      <c r="AU227" s="7"/>
      <c r="AV227" s="7"/>
      <c r="AW227" s="7"/>
      <c r="AX227" s="7"/>
      <c r="AY227" s="7"/>
      <c r="AZ227" s="7"/>
      <c r="BA227" s="7"/>
      <c r="BB227" s="7"/>
      <c r="BC227" s="7"/>
      <c r="BD227" s="7"/>
      <c r="BE227" s="7"/>
      <c r="BF227" s="7"/>
      <c r="BG227" s="7"/>
      <c r="BH227" s="7"/>
      <c r="BI227" s="7"/>
      <c r="BJ227" s="7"/>
      <c r="BK227" s="7"/>
      <c r="BL227" s="7"/>
      <c r="BM227" s="7"/>
      <c r="BN227" s="7"/>
    </row>
    <row r="228" spans="1:66" s="2" customFormat="1" ht="31.5" x14ac:dyDescent="0.25">
      <c r="A228" s="26" t="s">
        <v>872</v>
      </c>
      <c r="B228" s="27" t="s">
        <v>488</v>
      </c>
      <c r="C228" s="33">
        <v>33000</v>
      </c>
      <c r="D228" s="7" t="s">
        <v>951</v>
      </c>
      <c r="E228" s="27" t="s">
        <v>489</v>
      </c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33">
        <v>33000</v>
      </c>
      <c r="AP228" s="7"/>
      <c r="AQ228" s="7"/>
      <c r="AR228" s="7"/>
      <c r="AS228" s="7"/>
      <c r="AT228" s="7"/>
      <c r="AU228" s="7"/>
      <c r="AV228" s="7"/>
      <c r="AW228" s="7"/>
      <c r="AX228" s="7"/>
      <c r="AY228" s="7"/>
      <c r="AZ228" s="7"/>
      <c r="BA228" s="7"/>
      <c r="BB228" s="7"/>
      <c r="BC228" s="7"/>
      <c r="BD228" s="7"/>
      <c r="BE228" s="7"/>
      <c r="BF228" s="7"/>
      <c r="BG228" s="7"/>
      <c r="BH228" s="7"/>
      <c r="BI228" s="7"/>
      <c r="BJ228" s="7"/>
      <c r="BK228" s="7"/>
      <c r="BL228" s="7"/>
      <c r="BM228" s="7"/>
      <c r="BN228" s="7"/>
    </row>
    <row r="229" spans="1:66" s="2" customFormat="1" ht="63" x14ac:dyDescent="0.25">
      <c r="A229" s="26" t="s">
        <v>872</v>
      </c>
      <c r="B229" s="27" t="s">
        <v>490</v>
      </c>
      <c r="C229" s="33">
        <v>2000</v>
      </c>
      <c r="D229" s="7" t="s">
        <v>951</v>
      </c>
      <c r="E229" s="27" t="s">
        <v>489</v>
      </c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33">
        <v>2000</v>
      </c>
      <c r="AP229" s="7"/>
      <c r="AQ229" s="7"/>
      <c r="AR229" s="7"/>
      <c r="AS229" s="7"/>
      <c r="AT229" s="7"/>
      <c r="AU229" s="7"/>
      <c r="AV229" s="7"/>
      <c r="AW229" s="7"/>
      <c r="AX229" s="7"/>
      <c r="AY229" s="7"/>
      <c r="AZ229" s="7"/>
      <c r="BA229" s="7"/>
      <c r="BB229" s="7"/>
      <c r="BC229" s="7"/>
      <c r="BD229" s="7"/>
      <c r="BE229" s="7"/>
      <c r="BF229" s="7"/>
      <c r="BG229" s="7"/>
      <c r="BH229" s="7"/>
      <c r="BI229" s="7"/>
      <c r="BJ229" s="7"/>
      <c r="BK229" s="7"/>
      <c r="BL229" s="7"/>
      <c r="BM229" s="7"/>
      <c r="BN229" s="7"/>
    </row>
    <row r="230" spans="1:66" s="2" customFormat="1" ht="31.5" x14ac:dyDescent="0.25">
      <c r="A230" s="26" t="s">
        <v>872</v>
      </c>
      <c r="B230" s="27" t="s">
        <v>874</v>
      </c>
      <c r="C230" s="33">
        <v>45000</v>
      </c>
      <c r="D230" s="7" t="s">
        <v>951</v>
      </c>
      <c r="E230" s="27" t="s">
        <v>489</v>
      </c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33">
        <v>45000</v>
      </c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7"/>
      <c r="BJ230" s="7"/>
      <c r="BK230" s="7"/>
      <c r="BL230" s="7"/>
      <c r="BM230" s="7"/>
      <c r="BN230" s="7"/>
    </row>
    <row r="231" spans="1:66" s="2" customFormat="1" ht="31.5" x14ac:dyDescent="0.25">
      <c r="A231" s="26" t="s">
        <v>872</v>
      </c>
      <c r="B231" s="27" t="s">
        <v>491</v>
      </c>
      <c r="C231" s="33">
        <v>30000</v>
      </c>
      <c r="D231" s="27" t="s">
        <v>916</v>
      </c>
      <c r="E231" s="27" t="s">
        <v>492</v>
      </c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33">
        <v>30000</v>
      </c>
      <c r="AP231" s="7"/>
      <c r="AQ231" s="7"/>
      <c r="AR231" s="7"/>
      <c r="AS231" s="7"/>
      <c r="AT231" s="7"/>
      <c r="AU231" s="7"/>
      <c r="AV231" s="7"/>
      <c r="AW231" s="7"/>
      <c r="AX231" s="7"/>
      <c r="AY231" s="7"/>
      <c r="AZ231" s="7"/>
      <c r="BA231" s="7"/>
      <c r="BB231" s="7"/>
      <c r="BC231" s="7"/>
      <c r="BD231" s="7"/>
      <c r="BE231" s="7"/>
      <c r="BF231" s="7"/>
      <c r="BG231" s="7"/>
      <c r="BH231" s="7"/>
      <c r="BI231" s="7"/>
      <c r="BJ231" s="7"/>
      <c r="BK231" s="7"/>
      <c r="BL231" s="7"/>
      <c r="BM231" s="7"/>
      <c r="BN231" s="7"/>
    </row>
    <row r="232" spans="1:66" s="2" customFormat="1" ht="47.25" x14ac:dyDescent="0.25">
      <c r="A232" s="7" t="s">
        <v>493</v>
      </c>
      <c r="B232" s="7" t="s">
        <v>494</v>
      </c>
      <c r="C232" s="6">
        <v>40000</v>
      </c>
      <c r="D232" s="7" t="s">
        <v>416</v>
      </c>
      <c r="E232" s="7" t="s">
        <v>495</v>
      </c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7"/>
      <c r="AP232" s="6">
        <v>40000</v>
      </c>
      <c r="AQ232" s="7"/>
      <c r="AR232" s="7"/>
      <c r="AS232" s="7"/>
      <c r="AT232" s="7"/>
      <c r="AU232" s="7"/>
      <c r="AV232" s="7"/>
      <c r="AW232" s="7"/>
      <c r="AX232" s="7"/>
      <c r="AY232" s="7"/>
      <c r="AZ232" s="7"/>
      <c r="BA232" s="7"/>
      <c r="BB232" s="7"/>
      <c r="BC232" s="7"/>
      <c r="BD232" s="7"/>
      <c r="BE232" s="7"/>
      <c r="BF232" s="7"/>
      <c r="BG232" s="7"/>
      <c r="BH232" s="7"/>
      <c r="BI232" s="7"/>
      <c r="BJ232" s="7"/>
      <c r="BK232" s="7"/>
      <c r="BL232" s="7"/>
      <c r="BM232" s="7"/>
      <c r="BN232" s="7"/>
    </row>
    <row r="233" spans="1:66" s="2" customFormat="1" ht="47.25" x14ac:dyDescent="0.25">
      <c r="A233" s="7" t="s">
        <v>493</v>
      </c>
      <c r="B233" s="7" t="s">
        <v>496</v>
      </c>
      <c r="C233" s="6">
        <v>3000</v>
      </c>
      <c r="D233" s="7" t="s">
        <v>497</v>
      </c>
      <c r="E233" s="7" t="s">
        <v>498</v>
      </c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6">
        <v>3000</v>
      </c>
      <c r="AQ233" s="7"/>
      <c r="AR233" s="7"/>
      <c r="AS233" s="7"/>
      <c r="AT233" s="7"/>
      <c r="AU233" s="7"/>
      <c r="AV233" s="7"/>
      <c r="AW233" s="7"/>
      <c r="AX233" s="7"/>
      <c r="AY233" s="7"/>
      <c r="AZ233" s="7"/>
      <c r="BA233" s="7"/>
      <c r="BB233" s="7"/>
      <c r="BC233" s="7"/>
      <c r="BD233" s="7"/>
      <c r="BE233" s="7"/>
      <c r="BF233" s="7"/>
      <c r="BG233" s="7"/>
      <c r="BH233" s="7"/>
      <c r="BI233" s="7"/>
      <c r="BJ233" s="7"/>
      <c r="BK233" s="7"/>
      <c r="BL233" s="7"/>
      <c r="BM233" s="7"/>
      <c r="BN233" s="7"/>
    </row>
    <row r="234" spans="1:66" s="2" customFormat="1" ht="63" x14ac:dyDescent="0.25">
      <c r="A234" s="7" t="s">
        <v>493</v>
      </c>
      <c r="B234" s="7" t="s">
        <v>499</v>
      </c>
      <c r="C234" s="6">
        <v>60000</v>
      </c>
      <c r="D234" s="7" t="s">
        <v>497</v>
      </c>
      <c r="E234" s="7" t="s">
        <v>495</v>
      </c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6">
        <v>60000</v>
      </c>
      <c r="AQ234" s="7"/>
      <c r="AR234" s="7"/>
      <c r="AS234" s="7"/>
      <c r="AT234" s="7"/>
      <c r="AU234" s="7"/>
      <c r="AV234" s="7"/>
      <c r="AW234" s="7"/>
      <c r="AX234" s="7"/>
      <c r="AY234" s="7"/>
      <c r="AZ234" s="7"/>
      <c r="BA234" s="7"/>
      <c r="BB234" s="7"/>
      <c r="BC234" s="7"/>
      <c r="BD234" s="7"/>
      <c r="BE234" s="7"/>
      <c r="BF234" s="7"/>
      <c r="BG234" s="7"/>
      <c r="BH234" s="7"/>
      <c r="BI234" s="7"/>
      <c r="BJ234" s="7"/>
      <c r="BK234" s="7"/>
      <c r="BL234" s="7"/>
      <c r="BM234" s="7"/>
      <c r="BN234" s="7"/>
    </row>
    <row r="235" spans="1:66" s="2" customFormat="1" ht="63" x14ac:dyDescent="0.25">
      <c r="A235" s="7" t="s">
        <v>493</v>
      </c>
      <c r="B235" s="7" t="s">
        <v>500</v>
      </c>
      <c r="C235" s="6">
        <v>18000</v>
      </c>
      <c r="D235" s="7" t="s">
        <v>497</v>
      </c>
      <c r="E235" s="7" t="s">
        <v>498</v>
      </c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6">
        <v>18000</v>
      </c>
      <c r="AQ235" s="7"/>
      <c r="AR235" s="7"/>
      <c r="AS235" s="7"/>
      <c r="AT235" s="7"/>
      <c r="AU235" s="7"/>
      <c r="AV235" s="7"/>
      <c r="AW235" s="7"/>
      <c r="AX235" s="7"/>
      <c r="AY235" s="7"/>
      <c r="AZ235" s="7"/>
      <c r="BA235" s="7"/>
      <c r="BB235" s="7"/>
      <c r="BC235" s="7"/>
      <c r="BD235" s="7"/>
      <c r="BE235" s="7"/>
      <c r="BF235" s="7"/>
      <c r="BG235" s="7"/>
      <c r="BH235" s="7"/>
      <c r="BI235" s="7"/>
      <c r="BJ235" s="7"/>
      <c r="BK235" s="7"/>
      <c r="BL235" s="7"/>
      <c r="BM235" s="7"/>
      <c r="BN235" s="7"/>
    </row>
    <row r="236" spans="1:66" s="2" customFormat="1" ht="47.25" x14ac:dyDescent="0.25">
      <c r="A236" s="7" t="s">
        <v>493</v>
      </c>
      <c r="B236" s="7" t="s">
        <v>501</v>
      </c>
      <c r="C236" s="6">
        <v>40000</v>
      </c>
      <c r="D236" s="7" t="s">
        <v>497</v>
      </c>
      <c r="E236" s="7" t="s">
        <v>502</v>
      </c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6">
        <v>40000</v>
      </c>
      <c r="AQ236" s="7"/>
      <c r="AR236" s="7"/>
      <c r="AS236" s="7"/>
      <c r="AT236" s="7"/>
      <c r="AU236" s="7"/>
      <c r="AV236" s="7"/>
      <c r="AW236" s="7"/>
      <c r="AX236" s="7"/>
      <c r="AY236" s="7"/>
      <c r="AZ236" s="7"/>
      <c r="BA236" s="7"/>
      <c r="BB236" s="7"/>
      <c r="BC236" s="7"/>
      <c r="BD236" s="7"/>
      <c r="BE236" s="7"/>
      <c r="BF236" s="7"/>
      <c r="BG236" s="7"/>
      <c r="BH236" s="7"/>
      <c r="BI236" s="7"/>
      <c r="BJ236" s="7"/>
      <c r="BK236" s="7"/>
      <c r="BL236" s="7"/>
      <c r="BM236" s="7"/>
      <c r="BN236" s="7"/>
    </row>
    <row r="237" spans="1:66" s="2" customFormat="1" ht="47.25" x14ac:dyDescent="0.25">
      <c r="A237" s="7" t="s">
        <v>493</v>
      </c>
      <c r="B237" s="7" t="s">
        <v>503</v>
      </c>
      <c r="C237" s="6">
        <v>210000</v>
      </c>
      <c r="D237" s="7" t="s">
        <v>497</v>
      </c>
      <c r="E237" s="7" t="s">
        <v>504</v>
      </c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7"/>
      <c r="AP237" s="6">
        <v>210000</v>
      </c>
      <c r="AQ237" s="7"/>
      <c r="AR237" s="7"/>
      <c r="AS237" s="7"/>
      <c r="AT237" s="7"/>
      <c r="AU237" s="7"/>
      <c r="AV237" s="7"/>
      <c r="AW237" s="7"/>
      <c r="AX237" s="7"/>
      <c r="AY237" s="7"/>
      <c r="AZ237" s="7"/>
      <c r="BA237" s="7"/>
      <c r="BB237" s="7"/>
      <c r="BC237" s="7"/>
      <c r="BD237" s="7"/>
      <c r="BE237" s="7"/>
      <c r="BF237" s="7"/>
      <c r="BG237" s="7"/>
      <c r="BH237" s="7"/>
      <c r="BI237" s="7"/>
      <c r="BJ237" s="7"/>
      <c r="BK237" s="7"/>
      <c r="BL237" s="7"/>
      <c r="BM237" s="7"/>
      <c r="BN237" s="7"/>
    </row>
    <row r="238" spans="1:66" s="2" customFormat="1" ht="78.75" x14ac:dyDescent="0.25">
      <c r="A238" s="7" t="s">
        <v>493</v>
      </c>
      <c r="B238" s="7" t="s">
        <v>505</v>
      </c>
      <c r="C238" s="6">
        <v>20000</v>
      </c>
      <c r="D238" s="7" t="s">
        <v>506</v>
      </c>
      <c r="E238" s="7" t="s">
        <v>507</v>
      </c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6">
        <v>20000</v>
      </c>
      <c r="AQ238" s="7"/>
      <c r="AR238" s="7"/>
      <c r="AS238" s="7"/>
      <c r="AT238" s="7"/>
      <c r="AU238" s="7"/>
      <c r="AV238" s="7"/>
      <c r="AW238" s="7"/>
      <c r="AX238" s="7"/>
      <c r="AY238" s="7"/>
      <c r="AZ238" s="7"/>
      <c r="BA238" s="7"/>
      <c r="BB238" s="7"/>
      <c r="BC238" s="7"/>
      <c r="BD238" s="7"/>
      <c r="BE238" s="7"/>
      <c r="BF238" s="7"/>
      <c r="BG238" s="7"/>
      <c r="BH238" s="7"/>
      <c r="BI238" s="7"/>
      <c r="BJ238" s="7"/>
      <c r="BK238" s="7"/>
      <c r="BL238" s="7"/>
      <c r="BM238" s="7"/>
      <c r="BN238" s="7"/>
    </row>
    <row r="239" spans="1:66" s="2" customFormat="1" ht="78.75" x14ac:dyDescent="0.25">
      <c r="A239" s="7" t="s">
        <v>493</v>
      </c>
      <c r="B239" s="7" t="s">
        <v>508</v>
      </c>
      <c r="C239" s="6">
        <v>8800</v>
      </c>
      <c r="D239" s="7" t="s">
        <v>509</v>
      </c>
      <c r="E239" s="7" t="s">
        <v>507</v>
      </c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  <c r="AP239" s="6">
        <v>8800</v>
      </c>
      <c r="AQ239" s="7"/>
      <c r="AR239" s="7"/>
      <c r="AS239" s="7"/>
      <c r="AT239" s="7"/>
      <c r="AU239" s="7"/>
      <c r="AV239" s="7"/>
      <c r="AW239" s="7"/>
      <c r="AX239" s="7"/>
      <c r="AY239" s="7"/>
      <c r="AZ239" s="7"/>
      <c r="BA239" s="7"/>
      <c r="BB239" s="7"/>
      <c r="BC239" s="7"/>
      <c r="BD239" s="7"/>
      <c r="BE239" s="7"/>
      <c r="BF239" s="7"/>
      <c r="BG239" s="7"/>
      <c r="BH239" s="7"/>
      <c r="BI239" s="7"/>
      <c r="BJ239" s="7"/>
      <c r="BK239" s="7"/>
      <c r="BL239" s="7"/>
      <c r="BM239" s="7"/>
      <c r="BN239" s="7"/>
    </row>
    <row r="240" spans="1:66" s="2" customFormat="1" ht="47.25" x14ac:dyDescent="0.25">
      <c r="A240" s="7" t="s">
        <v>510</v>
      </c>
      <c r="B240" s="7" t="s">
        <v>511</v>
      </c>
      <c r="C240" s="6">
        <v>40000</v>
      </c>
      <c r="D240" s="7" t="s">
        <v>917</v>
      </c>
      <c r="E240" s="7" t="s">
        <v>512</v>
      </c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  <c r="AO240" s="7"/>
      <c r="AP240" s="7"/>
      <c r="AQ240" s="6">
        <v>40000</v>
      </c>
      <c r="AR240" s="7"/>
      <c r="AS240" s="7"/>
      <c r="AT240" s="7"/>
      <c r="AU240" s="7"/>
      <c r="AV240" s="7"/>
      <c r="AW240" s="7"/>
      <c r="AX240" s="7"/>
      <c r="AY240" s="7"/>
      <c r="AZ240" s="7"/>
      <c r="BA240" s="7"/>
      <c r="BB240" s="7"/>
      <c r="BC240" s="7"/>
      <c r="BD240" s="7"/>
      <c r="BE240" s="7"/>
      <c r="BF240" s="7"/>
      <c r="BG240" s="7"/>
      <c r="BH240" s="7"/>
      <c r="BI240" s="7"/>
      <c r="BJ240" s="7"/>
      <c r="BK240" s="7"/>
      <c r="BL240" s="7"/>
      <c r="BM240" s="7"/>
      <c r="BN240" s="7"/>
    </row>
    <row r="241" spans="1:66" s="2" customFormat="1" ht="47.25" x14ac:dyDescent="0.25">
      <c r="A241" s="7" t="s">
        <v>510</v>
      </c>
      <c r="B241" s="7" t="s">
        <v>513</v>
      </c>
      <c r="C241" s="6">
        <v>40000</v>
      </c>
      <c r="D241" s="7" t="s">
        <v>86</v>
      </c>
      <c r="E241" s="7" t="s">
        <v>514</v>
      </c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  <c r="AQ241" s="6">
        <v>40000</v>
      </c>
      <c r="AR241" s="7"/>
      <c r="AS241" s="7"/>
      <c r="AT241" s="7"/>
      <c r="AU241" s="7"/>
      <c r="AV241" s="7"/>
      <c r="AW241" s="7"/>
      <c r="AX241" s="7"/>
      <c r="AY241" s="7"/>
      <c r="AZ241" s="7"/>
      <c r="BA241" s="7"/>
      <c r="BB241" s="7"/>
      <c r="BC241" s="7"/>
      <c r="BD241" s="7"/>
      <c r="BE241" s="7"/>
      <c r="BF241" s="7"/>
      <c r="BG241" s="7"/>
      <c r="BH241" s="7"/>
      <c r="BI241" s="7"/>
      <c r="BJ241" s="7"/>
      <c r="BK241" s="7"/>
      <c r="BL241" s="7"/>
      <c r="BM241" s="7"/>
      <c r="BN241" s="7"/>
    </row>
    <row r="242" spans="1:66" s="2" customFormat="1" ht="31.5" x14ac:dyDescent="0.25">
      <c r="A242" s="7" t="s">
        <v>510</v>
      </c>
      <c r="B242" s="7" t="s">
        <v>515</v>
      </c>
      <c r="C242" s="6">
        <v>150000</v>
      </c>
      <c r="D242" s="7" t="s">
        <v>86</v>
      </c>
      <c r="E242" s="7" t="s">
        <v>516</v>
      </c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  <c r="AQ242" s="6">
        <v>150000</v>
      </c>
      <c r="AR242" s="7"/>
      <c r="AS242" s="7"/>
      <c r="AT242" s="7"/>
      <c r="AU242" s="7"/>
      <c r="AV242" s="7"/>
      <c r="AW242" s="7"/>
      <c r="AX242" s="7"/>
      <c r="AY242" s="7"/>
      <c r="AZ242" s="7"/>
      <c r="BA242" s="7"/>
      <c r="BB242" s="7"/>
      <c r="BC242" s="7"/>
      <c r="BD242" s="7"/>
      <c r="BE242" s="7"/>
      <c r="BF242" s="7"/>
      <c r="BG242" s="7"/>
      <c r="BH242" s="7"/>
      <c r="BI242" s="7"/>
      <c r="BJ242" s="7"/>
      <c r="BK242" s="7"/>
      <c r="BL242" s="7"/>
      <c r="BM242" s="7"/>
      <c r="BN242" s="7"/>
    </row>
    <row r="243" spans="1:66" s="2" customFormat="1" ht="31.5" x14ac:dyDescent="0.25">
      <c r="A243" s="7" t="s">
        <v>510</v>
      </c>
      <c r="B243" s="7" t="s">
        <v>517</v>
      </c>
      <c r="C243" s="6">
        <v>2400</v>
      </c>
      <c r="D243" s="7" t="s">
        <v>918</v>
      </c>
      <c r="E243" s="7" t="s">
        <v>518</v>
      </c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7"/>
      <c r="AO243" s="7"/>
      <c r="AP243" s="7"/>
      <c r="AQ243" s="6">
        <v>2400</v>
      </c>
      <c r="AR243" s="7"/>
      <c r="AS243" s="7"/>
      <c r="AT243" s="7"/>
      <c r="AU243" s="7"/>
      <c r="AV243" s="7"/>
      <c r="AW243" s="7"/>
      <c r="AX243" s="7"/>
      <c r="AY243" s="7"/>
      <c r="AZ243" s="7"/>
      <c r="BA243" s="7"/>
      <c r="BB243" s="7"/>
      <c r="BC243" s="7"/>
      <c r="BD243" s="7"/>
      <c r="BE243" s="7"/>
      <c r="BF243" s="7"/>
      <c r="BG243" s="7"/>
      <c r="BH243" s="7"/>
      <c r="BI243" s="7"/>
      <c r="BJ243" s="7"/>
      <c r="BK243" s="7"/>
      <c r="BL243" s="7"/>
      <c r="BM243" s="7"/>
      <c r="BN243" s="7"/>
    </row>
    <row r="244" spans="1:66" s="2" customFormat="1" ht="78.75" x14ac:dyDescent="0.25">
      <c r="A244" s="7" t="s">
        <v>519</v>
      </c>
      <c r="B244" s="7" t="s">
        <v>949</v>
      </c>
      <c r="C244" s="6" t="s">
        <v>948</v>
      </c>
      <c r="D244" s="7" t="s">
        <v>950</v>
      </c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  <c r="AU244" s="7"/>
      <c r="AV244" s="7"/>
      <c r="AW244" s="7"/>
      <c r="AX244" s="7"/>
      <c r="AY244" s="7"/>
      <c r="AZ244" s="7"/>
      <c r="BA244" s="7"/>
      <c r="BB244" s="7"/>
      <c r="BC244" s="7"/>
      <c r="BD244" s="7"/>
      <c r="BE244" s="7"/>
      <c r="BF244" s="7"/>
      <c r="BG244" s="7"/>
      <c r="BH244" s="7"/>
      <c r="BI244" s="7"/>
      <c r="BJ244" s="7"/>
      <c r="BK244" s="7"/>
      <c r="BL244" s="7"/>
      <c r="BM244" s="7"/>
      <c r="BN244" s="7"/>
    </row>
    <row r="245" spans="1:66" s="2" customFormat="1" ht="31.5" x14ac:dyDescent="0.25">
      <c r="A245" s="7" t="s">
        <v>520</v>
      </c>
      <c r="B245" s="7" t="s">
        <v>418</v>
      </c>
      <c r="C245" s="6">
        <v>6500</v>
      </c>
      <c r="D245" s="7" t="s">
        <v>521</v>
      </c>
      <c r="E245" s="7" t="s">
        <v>522</v>
      </c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7"/>
      <c r="AO245" s="7"/>
      <c r="AP245" s="7"/>
      <c r="AQ245" s="7"/>
      <c r="AR245" s="7"/>
      <c r="AS245" s="6">
        <v>6500</v>
      </c>
      <c r="AT245" s="7"/>
      <c r="AU245" s="7"/>
      <c r="AV245" s="7"/>
      <c r="AW245" s="7"/>
      <c r="AX245" s="7"/>
      <c r="AY245" s="7"/>
      <c r="AZ245" s="7"/>
      <c r="BA245" s="7"/>
      <c r="BB245" s="7"/>
      <c r="BC245" s="7"/>
      <c r="BD245" s="7"/>
      <c r="BE245" s="7"/>
      <c r="BF245" s="7"/>
      <c r="BG245" s="7"/>
      <c r="BH245" s="7"/>
      <c r="BI245" s="7"/>
      <c r="BJ245" s="7"/>
      <c r="BK245" s="7"/>
      <c r="BL245" s="7"/>
      <c r="BM245" s="7"/>
      <c r="BN245" s="7"/>
    </row>
    <row r="246" spans="1:66" s="2" customFormat="1" ht="31.5" x14ac:dyDescent="0.25">
      <c r="A246" s="7" t="s">
        <v>520</v>
      </c>
      <c r="B246" s="7" t="s">
        <v>523</v>
      </c>
      <c r="C246" s="6">
        <v>3500</v>
      </c>
      <c r="D246" s="7" t="s">
        <v>521</v>
      </c>
      <c r="E246" s="7" t="s">
        <v>522</v>
      </c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7"/>
      <c r="AO246" s="7"/>
      <c r="AP246" s="7"/>
      <c r="AQ246" s="7"/>
      <c r="AR246" s="7"/>
      <c r="AS246" s="6">
        <v>3500</v>
      </c>
      <c r="AT246" s="7"/>
      <c r="AU246" s="7"/>
      <c r="AV246" s="7"/>
      <c r="AW246" s="7"/>
      <c r="AX246" s="7"/>
      <c r="AY246" s="7"/>
      <c r="AZ246" s="7"/>
      <c r="BA246" s="7"/>
      <c r="BB246" s="7"/>
      <c r="BC246" s="7"/>
      <c r="BD246" s="7"/>
      <c r="BE246" s="7"/>
      <c r="BF246" s="7"/>
      <c r="BG246" s="7"/>
      <c r="BH246" s="7"/>
      <c r="BI246" s="7"/>
      <c r="BJ246" s="7"/>
      <c r="BK246" s="7"/>
      <c r="BL246" s="7"/>
      <c r="BM246" s="7"/>
      <c r="BN246" s="7"/>
    </row>
    <row r="247" spans="1:66" s="2" customFormat="1" ht="31.5" x14ac:dyDescent="0.25">
      <c r="A247" s="7" t="s">
        <v>520</v>
      </c>
      <c r="B247" s="7" t="s">
        <v>524</v>
      </c>
      <c r="C247" s="6">
        <v>25000</v>
      </c>
      <c r="D247" s="7" t="s">
        <v>521</v>
      </c>
      <c r="E247" s="7" t="s">
        <v>522</v>
      </c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6">
        <v>25000</v>
      </c>
      <c r="AT247" s="7"/>
      <c r="AU247" s="7"/>
      <c r="AV247" s="7"/>
      <c r="AW247" s="7"/>
      <c r="AX247" s="7"/>
      <c r="AY247" s="7"/>
      <c r="AZ247" s="7"/>
      <c r="BA247" s="7"/>
      <c r="BB247" s="7"/>
      <c r="BC247" s="7"/>
      <c r="BD247" s="7"/>
      <c r="BE247" s="7"/>
      <c r="BF247" s="7"/>
      <c r="BG247" s="7"/>
      <c r="BH247" s="7"/>
      <c r="BI247" s="7"/>
      <c r="BJ247" s="7"/>
      <c r="BK247" s="7"/>
      <c r="BL247" s="7"/>
      <c r="BM247" s="7"/>
      <c r="BN247" s="7"/>
    </row>
    <row r="248" spans="1:66" s="2" customFormat="1" ht="31.5" x14ac:dyDescent="0.25">
      <c r="A248" s="7" t="s">
        <v>520</v>
      </c>
      <c r="B248" s="7" t="s">
        <v>525</v>
      </c>
      <c r="C248" s="6">
        <v>28300</v>
      </c>
      <c r="D248" s="7" t="s">
        <v>521</v>
      </c>
      <c r="E248" s="7" t="s">
        <v>522</v>
      </c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  <c r="AQ248" s="7"/>
      <c r="AR248" s="7"/>
      <c r="AS248" s="6">
        <v>28300</v>
      </c>
      <c r="AT248" s="7"/>
      <c r="AU248" s="7"/>
      <c r="AV248" s="7"/>
      <c r="AW248" s="7"/>
      <c r="AX248" s="7"/>
      <c r="AY248" s="7"/>
      <c r="AZ248" s="7"/>
      <c r="BA248" s="7"/>
      <c r="BB248" s="7"/>
      <c r="BC248" s="7"/>
      <c r="BD248" s="7"/>
      <c r="BE248" s="7"/>
      <c r="BF248" s="7"/>
      <c r="BG248" s="7"/>
      <c r="BH248" s="7"/>
      <c r="BI248" s="7"/>
      <c r="BJ248" s="7"/>
      <c r="BK248" s="7"/>
      <c r="BL248" s="7"/>
      <c r="BM248" s="7"/>
      <c r="BN248" s="7"/>
    </row>
    <row r="249" spans="1:66" s="2" customFormat="1" ht="31.5" x14ac:dyDescent="0.25">
      <c r="A249" s="8" t="s">
        <v>526</v>
      </c>
      <c r="B249" s="7" t="s">
        <v>527</v>
      </c>
      <c r="C249" s="6">
        <v>5000</v>
      </c>
      <c r="D249" s="7" t="s">
        <v>920</v>
      </c>
      <c r="E249" s="7" t="s">
        <v>528</v>
      </c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6">
        <v>5000</v>
      </c>
      <c r="AU249" s="7"/>
      <c r="AV249" s="7"/>
      <c r="AW249" s="7"/>
      <c r="AX249" s="7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7"/>
      <c r="BK249" s="7"/>
      <c r="BL249" s="7"/>
      <c r="BM249" s="7"/>
      <c r="BN249" s="7"/>
    </row>
    <row r="250" spans="1:66" s="2" customFormat="1" ht="31.5" x14ac:dyDescent="0.25">
      <c r="A250" s="8" t="s">
        <v>526</v>
      </c>
      <c r="B250" s="7" t="s">
        <v>529</v>
      </c>
      <c r="C250" s="6">
        <v>20000</v>
      </c>
      <c r="D250" s="7" t="s">
        <v>919</v>
      </c>
      <c r="E250" s="7" t="s">
        <v>530</v>
      </c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7"/>
      <c r="AO250" s="7"/>
      <c r="AP250" s="7"/>
      <c r="AQ250" s="7"/>
      <c r="AR250" s="7"/>
      <c r="AS250" s="7"/>
      <c r="AT250" s="6">
        <v>20000</v>
      </c>
      <c r="AU250" s="7"/>
      <c r="AV250" s="7"/>
      <c r="AW250" s="7"/>
      <c r="AX250" s="7"/>
      <c r="AY250" s="7"/>
      <c r="AZ250" s="7"/>
      <c r="BA250" s="7"/>
      <c r="BB250" s="7"/>
      <c r="BC250" s="7"/>
      <c r="BD250" s="7"/>
      <c r="BE250" s="7"/>
      <c r="BF250" s="7"/>
      <c r="BG250" s="7"/>
      <c r="BH250" s="7"/>
      <c r="BI250" s="7"/>
      <c r="BJ250" s="7"/>
      <c r="BK250" s="7"/>
      <c r="BL250" s="7"/>
      <c r="BM250" s="7"/>
      <c r="BN250" s="7"/>
    </row>
    <row r="251" spans="1:66" s="2" customFormat="1" ht="47.25" x14ac:dyDescent="0.25">
      <c r="A251" s="7" t="s">
        <v>531</v>
      </c>
      <c r="B251" s="7" t="s">
        <v>532</v>
      </c>
      <c r="C251" s="6">
        <v>25000</v>
      </c>
      <c r="D251" s="7" t="s">
        <v>919</v>
      </c>
      <c r="E251" s="7" t="s">
        <v>533</v>
      </c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7"/>
      <c r="AO251" s="7"/>
      <c r="AP251" s="7"/>
      <c r="AQ251" s="7"/>
      <c r="AR251" s="7"/>
      <c r="AS251" s="7"/>
      <c r="AT251" s="6">
        <v>25000</v>
      </c>
      <c r="AU251" s="7"/>
      <c r="AV251" s="7"/>
      <c r="AW251" s="7"/>
      <c r="AX251" s="7"/>
      <c r="AY251" s="7"/>
      <c r="AZ251" s="7"/>
      <c r="BA251" s="7"/>
      <c r="BB251" s="7"/>
      <c r="BC251" s="7"/>
      <c r="BD251" s="7"/>
      <c r="BE251" s="7"/>
      <c r="BF251" s="7"/>
      <c r="BG251" s="7"/>
      <c r="BH251" s="7"/>
      <c r="BI251" s="7"/>
      <c r="BJ251" s="7"/>
      <c r="BK251" s="7"/>
      <c r="BL251" s="7"/>
      <c r="BM251" s="7"/>
      <c r="BN251" s="7"/>
    </row>
    <row r="252" spans="1:66" s="2" customFormat="1" ht="94.5" x14ac:dyDescent="0.25">
      <c r="A252" s="7" t="s">
        <v>534</v>
      </c>
      <c r="B252" s="7" t="s">
        <v>535</v>
      </c>
      <c r="C252" s="6">
        <v>10000</v>
      </c>
      <c r="D252" s="7" t="s">
        <v>686</v>
      </c>
      <c r="E252" s="7" t="s">
        <v>536</v>
      </c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7"/>
      <c r="AP252" s="7"/>
      <c r="AQ252" s="7"/>
      <c r="AR252" s="7"/>
      <c r="AS252" s="7"/>
      <c r="AT252" s="6">
        <v>10000</v>
      </c>
      <c r="AU252" s="7"/>
      <c r="AV252" s="7"/>
      <c r="AW252" s="7"/>
      <c r="AX252" s="7"/>
      <c r="AY252" s="7"/>
      <c r="AZ252" s="7"/>
      <c r="BA252" s="7"/>
      <c r="BB252" s="7"/>
      <c r="BC252" s="7"/>
      <c r="BD252" s="7"/>
      <c r="BE252" s="7"/>
      <c r="BF252" s="7"/>
      <c r="BG252" s="7"/>
      <c r="BH252" s="7"/>
      <c r="BI252" s="7"/>
      <c r="BJ252" s="7"/>
      <c r="BK252" s="7"/>
      <c r="BL252" s="7"/>
      <c r="BM252" s="7"/>
      <c r="BN252" s="7"/>
    </row>
    <row r="253" spans="1:66" s="2" customFormat="1" ht="47.25" x14ac:dyDescent="0.25">
      <c r="A253" s="7" t="s">
        <v>537</v>
      </c>
      <c r="B253" s="7" t="s">
        <v>538</v>
      </c>
      <c r="C253" s="6">
        <v>10000</v>
      </c>
      <c r="D253" s="7" t="s">
        <v>686</v>
      </c>
      <c r="E253" s="7" t="s">
        <v>539</v>
      </c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6">
        <v>10000</v>
      </c>
      <c r="AU253" s="7"/>
      <c r="AV253" s="7"/>
      <c r="AW253" s="7"/>
      <c r="AX253" s="7"/>
      <c r="AY253" s="7"/>
      <c r="AZ253" s="7"/>
      <c r="BA253" s="7"/>
      <c r="BB253" s="7"/>
      <c r="BC253" s="7"/>
      <c r="BD253" s="7"/>
      <c r="BE253" s="7"/>
      <c r="BF253" s="7"/>
      <c r="BG253" s="7"/>
      <c r="BH253" s="7"/>
      <c r="BI253" s="7"/>
      <c r="BJ253" s="7"/>
      <c r="BK253" s="7"/>
      <c r="BL253" s="7"/>
      <c r="BM253" s="7"/>
      <c r="BN253" s="7"/>
    </row>
    <row r="254" spans="1:66" s="2" customFormat="1" ht="47.25" x14ac:dyDescent="0.25">
      <c r="A254" s="7" t="s">
        <v>537</v>
      </c>
      <c r="B254" s="7" t="s">
        <v>540</v>
      </c>
      <c r="C254" s="6">
        <v>40000</v>
      </c>
      <c r="D254" s="7" t="s">
        <v>686</v>
      </c>
      <c r="E254" s="7" t="s">
        <v>539</v>
      </c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7"/>
      <c r="AO254" s="7"/>
      <c r="AP254" s="7"/>
      <c r="AQ254" s="7"/>
      <c r="AR254" s="7"/>
      <c r="AS254" s="7"/>
      <c r="AT254" s="6">
        <v>40000</v>
      </c>
      <c r="AU254" s="7"/>
      <c r="AV254" s="7"/>
      <c r="AW254" s="7"/>
      <c r="AX254" s="7"/>
      <c r="AY254" s="7"/>
      <c r="AZ254" s="7"/>
      <c r="BA254" s="7"/>
      <c r="BB254" s="7"/>
      <c r="BC254" s="7"/>
      <c r="BD254" s="7"/>
      <c r="BE254" s="7"/>
      <c r="BF254" s="7"/>
      <c r="BG254" s="7"/>
      <c r="BH254" s="7"/>
      <c r="BI254" s="7"/>
      <c r="BJ254" s="7"/>
      <c r="BK254" s="7"/>
      <c r="BL254" s="7"/>
      <c r="BM254" s="7"/>
      <c r="BN254" s="7"/>
    </row>
    <row r="255" spans="1:66" s="2" customFormat="1" ht="63" x14ac:dyDescent="0.25">
      <c r="A255" s="7" t="s">
        <v>541</v>
      </c>
      <c r="B255" s="7" t="s">
        <v>542</v>
      </c>
      <c r="C255" s="6">
        <v>20000</v>
      </c>
      <c r="D255" s="7" t="s">
        <v>248</v>
      </c>
      <c r="E255" s="7" t="s">
        <v>543</v>
      </c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7"/>
      <c r="AO255" s="7"/>
      <c r="AP255" s="7"/>
      <c r="AQ255" s="7"/>
      <c r="AR255" s="7"/>
      <c r="AS255" s="7"/>
      <c r="AT255" s="7"/>
      <c r="AU255" s="6">
        <v>20000</v>
      </c>
      <c r="AV255" s="7"/>
      <c r="AW255" s="7"/>
      <c r="AX255" s="7"/>
      <c r="AY255" s="7"/>
      <c r="AZ255" s="7"/>
      <c r="BA255" s="7"/>
      <c r="BB255" s="7"/>
      <c r="BC255" s="7"/>
      <c r="BD255" s="7"/>
      <c r="BE255" s="7"/>
      <c r="BF255" s="7"/>
      <c r="BG255" s="7"/>
      <c r="BH255" s="7"/>
      <c r="BI255" s="7"/>
      <c r="BJ255" s="7"/>
      <c r="BK255" s="7"/>
      <c r="BL255" s="7"/>
      <c r="BM255" s="7"/>
      <c r="BN255" s="7"/>
    </row>
    <row r="256" spans="1:66" s="2" customFormat="1" ht="31.5" x14ac:dyDescent="0.25">
      <c r="A256" s="7" t="s">
        <v>541</v>
      </c>
      <c r="B256" s="7" t="s">
        <v>544</v>
      </c>
      <c r="C256" s="6">
        <v>49100</v>
      </c>
      <c r="D256" s="7" t="s">
        <v>953</v>
      </c>
      <c r="E256" s="7" t="s">
        <v>545</v>
      </c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  <c r="AO256" s="7"/>
      <c r="AP256" s="7"/>
      <c r="AQ256" s="7"/>
      <c r="AR256" s="7"/>
      <c r="AS256" s="7"/>
      <c r="AT256" s="7"/>
      <c r="AU256" s="6">
        <v>49100</v>
      </c>
      <c r="AV256" s="7"/>
      <c r="AW256" s="7"/>
      <c r="AX256" s="7"/>
      <c r="AY256" s="7"/>
      <c r="AZ256" s="7"/>
      <c r="BA256" s="7"/>
      <c r="BB256" s="7"/>
      <c r="BC256" s="7"/>
      <c r="BD256" s="7"/>
      <c r="BE256" s="7"/>
      <c r="BF256" s="7"/>
      <c r="BG256" s="7"/>
      <c r="BH256" s="7"/>
      <c r="BI256" s="7"/>
      <c r="BJ256" s="7"/>
      <c r="BK256" s="7"/>
      <c r="BL256" s="7"/>
      <c r="BM256" s="7"/>
      <c r="BN256" s="7"/>
    </row>
    <row r="257" spans="1:66" s="2" customFormat="1" ht="31.5" x14ac:dyDescent="0.25">
      <c r="A257" s="7" t="s">
        <v>546</v>
      </c>
      <c r="B257" s="7" t="s">
        <v>547</v>
      </c>
      <c r="C257" s="6">
        <v>24524</v>
      </c>
      <c r="D257" s="7" t="s">
        <v>951</v>
      </c>
      <c r="E257" s="7" t="s">
        <v>548</v>
      </c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  <c r="AN257" s="7"/>
      <c r="AO257" s="7"/>
      <c r="AP257" s="7"/>
      <c r="AQ257" s="7"/>
      <c r="AR257" s="7"/>
      <c r="AS257" s="7"/>
      <c r="AT257" s="7"/>
      <c r="AU257" s="7"/>
      <c r="AV257" s="6">
        <v>24524</v>
      </c>
      <c r="AW257" s="7"/>
      <c r="AX257" s="7"/>
      <c r="AY257" s="7"/>
      <c r="AZ257" s="7"/>
      <c r="BA257" s="7"/>
      <c r="BB257" s="7"/>
      <c r="BC257" s="7"/>
      <c r="BD257" s="7"/>
      <c r="BE257" s="7"/>
      <c r="BF257" s="7"/>
      <c r="BG257" s="7"/>
      <c r="BH257" s="7"/>
      <c r="BI257" s="7"/>
      <c r="BJ257" s="7"/>
      <c r="BK257" s="7"/>
      <c r="BL257" s="7"/>
      <c r="BM257" s="7"/>
      <c r="BN257" s="7"/>
    </row>
    <row r="258" spans="1:66" s="2" customFormat="1" ht="31.5" x14ac:dyDescent="0.25">
      <c r="A258" s="7" t="s">
        <v>546</v>
      </c>
      <c r="B258" s="7" t="s">
        <v>549</v>
      </c>
      <c r="C258" s="6">
        <v>51000</v>
      </c>
      <c r="D258" s="7" t="s">
        <v>951</v>
      </c>
      <c r="E258" s="7" t="s">
        <v>550</v>
      </c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7"/>
      <c r="AO258" s="7"/>
      <c r="AP258" s="7"/>
      <c r="AQ258" s="7"/>
      <c r="AR258" s="7"/>
      <c r="AS258" s="7"/>
      <c r="AT258" s="7"/>
      <c r="AU258" s="7"/>
      <c r="AV258" s="6">
        <v>51000</v>
      </c>
      <c r="AW258" s="7"/>
      <c r="AX258" s="7"/>
      <c r="AY258" s="7"/>
      <c r="AZ258" s="7"/>
      <c r="BA258" s="7"/>
      <c r="BB258" s="7"/>
      <c r="BC258" s="7"/>
      <c r="BD258" s="7"/>
      <c r="BE258" s="7"/>
      <c r="BF258" s="7"/>
      <c r="BG258" s="7"/>
      <c r="BH258" s="7"/>
      <c r="BI258" s="7"/>
      <c r="BJ258" s="7"/>
      <c r="BK258" s="7"/>
      <c r="BL258" s="7"/>
      <c r="BM258" s="7"/>
      <c r="BN258" s="7"/>
    </row>
    <row r="259" spans="1:66" s="2" customFormat="1" ht="47.25" x14ac:dyDescent="0.25">
      <c r="A259" s="7" t="s">
        <v>546</v>
      </c>
      <c r="B259" s="7" t="s">
        <v>551</v>
      </c>
      <c r="C259" s="6">
        <v>15601</v>
      </c>
      <c r="D259" s="7" t="s">
        <v>951</v>
      </c>
      <c r="E259" s="7" t="s">
        <v>552</v>
      </c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  <c r="AM259" s="7"/>
      <c r="AN259" s="7"/>
      <c r="AO259" s="7"/>
      <c r="AP259" s="7"/>
      <c r="AQ259" s="7"/>
      <c r="AR259" s="7"/>
      <c r="AS259" s="7"/>
      <c r="AT259" s="7"/>
      <c r="AU259" s="7"/>
      <c r="AV259" s="6">
        <v>15601</v>
      </c>
      <c r="AW259" s="7"/>
      <c r="AX259" s="7"/>
      <c r="AY259" s="7"/>
      <c r="AZ259" s="7"/>
      <c r="BA259" s="7"/>
      <c r="BB259" s="7"/>
      <c r="BC259" s="7"/>
      <c r="BD259" s="7"/>
      <c r="BE259" s="7"/>
      <c r="BF259" s="7"/>
      <c r="BG259" s="7"/>
      <c r="BH259" s="7"/>
      <c r="BI259" s="7"/>
      <c r="BJ259" s="7"/>
      <c r="BK259" s="7"/>
      <c r="BL259" s="7"/>
      <c r="BM259" s="7"/>
      <c r="BN259" s="7"/>
    </row>
    <row r="260" spans="1:66" s="2" customFormat="1" ht="47.25" x14ac:dyDescent="0.25">
      <c r="A260" s="7" t="s">
        <v>546</v>
      </c>
      <c r="B260" s="7" t="s">
        <v>553</v>
      </c>
      <c r="C260" s="6">
        <v>8500</v>
      </c>
      <c r="D260" s="7" t="s">
        <v>248</v>
      </c>
      <c r="E260" s="7" t="s">
        <v>554</v>
      </c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7"/>
      <c r="AO260" s="7"/>
      <c r="AP260" s="7"/>
      <c r="AQ260" s="7"/>
      <c r="AR260" s="7"/>
      <c r="AS260" s="7"/>
      <c r="AT260" s="7"/>
      <c r="AU260" s="7"/>
      <c r="AV260" s="6">
        <v>8500</v>
      </c>
      <c r="AW260" s="7"/>
      <c r="AX260" s="7"/>
      <c r="AY260" s="7"/>
      <c r="AZ260" s="7"/>
      <c r="BA260" s="7"/>
      <c r="BB260" s="7"/>
      <c r="BC260" s="7"/>
      <c r="BD260" s="7"/>
      <c r="BE260" s="7"/>
      <c r="BF260" s="7"/>
      <c r="BG260" s="7"/>
      <c r="BH260" s="7"/>
      <c r="BI260" s="7"/>
      <c r="BJ260" s="7"/>
      <c r="BK260" s="7"/>
      <c r="BL260" s="7"/>
      <c r="BM260" s="7"/>
      <c r="BN260" s="7"/>
    </row>
    <row r="261" spans="1:66" s="2" customFormat="1" ht="78.75" x14ac:dyDescent="0.25">
      <c r="A261" s="7" t="s">
        <v>546</v>
      </c>
      <c r="B261" s="7" t="s">
        <v>555</v>
      </c>
      <c r="C261" s="6">
        <v>20000</v>
      </c>
      <c r="D261" s="7" t="s">
        <v>951</v>
      </c>
      <c r="E261" s="7" t="s">
        <v>556</v>
      </c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  <c r="AM261" s="7"/>
      <c r="AN261" s="7"/>
      <c r="AO261" s="7"/>
      <c r="AP261" s="7"/>
      <c r="AQ261" s="7"/>
      <c r="AR261" s="7"/>
      <c r="AS261" s="7"/>
      <c r="AT261" s="7"/>
      <c r="AU261" s="7"/>
      <c r="AV261" s="6">
        <v>20000</v>
      </c>
      <c r="AW261" s="7"/>
      <c r="AX261" s="7"/>
      <c r="AY261" s="7"/>
      <c r="AZ261" s="7"/>
      <c r="BA261" s="7"/>
      <c r="BB261" s="7"/>
      <c r="BC261" s="7"/>
      <c r="BD261" s="7"/>
      <c r="BE261" s="7"/>
      <c r="BF261" s="7"/>
      <c r="BG261" s="7"/>
      <c r="BH261" s="7"/>
      <c r="BI261" s="7"/>
      <c r="BJ261" s="7"/>
      <c r="BK261" s="7"/>
      <c r="BL261" s="7"/>
      <c r="BM261" s="7"/>
      <c r="BN261" s="7"/>
    </row>
    <row r="262" spans="1:66" s="2" customFormat="1" ht="78.75" x14ac:dyDescent="0.25">
      <c r="A262" s="7" t="s">
        <v>546</v>
      </c>
      <c r="B262" s="7" t="s">
        <v>557</v>
      </c>
      <c r="C262" s="6">
        <v>30000</v>
      </c>
      <c r="D262" s="7" t="s">
        <v>951</v>
      </c>
      <c r="E262" s="7" t="s">
        <v>558</v>
      </c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7"/>
      <c r="AO262" s="7"/>
      <c r="AP262" s="7"/>
      <c r="AQ262" s="7"/>
      <c r="AR262" s="7"/>
      <c r="AS262" s="7"/>
      <c r="AT262" s="7"/>
      <c r="AU262" s="7"/>
      <c r="AV262" s="6">
        <v>30000</v>
      </c>
      <c r="AW262" s="7"/>
      <c r="AX262" s="7"/>
      <c r="AY262" s="7"/>
      <c r="AZ262" s="7"/>
      <c r="BA262" s="7"/>
      <c r="BB262" s="7"/>
      <c r="BC262" s="7"/>
      <c r="BD262" s="7"/>
      <c r="BE262" s="7"/>
      <c r="BF262" s="7"/>
      <c r="BG262" s="7"/>
      <c r="BH262" s="7"/>
      <c r="BI262" s="7"/>
      <c r="BJ262" s="7"/>
      <c r="BK262" s="7"/>
      <c r="BL262" s="7"/>
      <c r="BM262" s="7"/>
      <c r="BN262" s="7"/>
    </row>
    <row r="263" spans="1:66" s="2" customFormat="1" ht="47.25" x14ac:dyDescent="0.25">
      <c r="A263" s="7" t="s">
        <v>559</v>
      </c>
      <c r="B263" s="7" t="s">
        <v>560</v>
      </c>
      <c r="C263" s="6">
        <v>15000</v>
      </c>
      <c r="D263" s="7" t="s">
        <v>248</v>
      </c>
      <c r="E263" s="7" t="s">
        <v>561</v>
      </c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  <c r="AM263" s="7"/>
      <c r="AN263" s="7"/>
      <c r="AO263" s="7"/>
      <c r="AP263" s="7"/>
      <c r="AQ263" s="7"/>
      <c r="AR263" s="7"/>
      <c r="AS263" s="7"/>
      <c r="AT263" s="7"/>
      <c r="AU263" s="7"/>
      <c r="AV263" s="6">
        <v>15000</v>
      </c>
      <c r="AW263" s="7"/>
      <c r="AX263" s="7"/>
      <c r="AY263" s="7"/>
      <c r="AZ263" s="7"/>
      <c r="BA263" s="7"/>
      <c r="BB263" s="7"/>
      <c r="BC263" s="7"/>
      <c r="BD263" s="7"/>
      <c r="BE263" s="7"/>
      <c r="BF263" s="7"/>
      <c r="BG263" s="7"/>
      <c r="BH263" s="7"/>
      <c r="BI263" s="7"/>
      <c r="BJ263" s="7"/>
      <c r="BK263" s="7"/>
      <c r="BL263" s="7"/>
      <c r="BM263" s="7"/>
      <c r="BN263" s="7"/>
    </row>
    <row r="264" spans="1:66" s="2" customFormat="1" ht="63" x14ac:dyDescent="0.25">
      <c r="A264" s="7" t="s">
        <v>562</v>
      </c>
      <c r="B264" s="7" t="s">
        <v>563</v>
      </c>
      <c r="C264" s="6">
        <v>20000</v>
      </c>
      <c r="D264" s="7" t="s">
        <v>521</v>
      </c>
      <c r="E264" s="7" t="s">
        <v>564</v>
      </c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  <c r="AM264" s="7"/>
      <c r="AN264" s="7"/>
      <c r="AO264" s="7"/>
      <c r="AP264" s="7"/>
      <c r="AQ264" s="7"/>
      <c r="AR264" s="7"/>
      <c r="AS264" s="7"/>
      <c r="AT264" s="7"/>
      <c r="AU264" s="7"/>
      <c r="AV264" s="7"/>
      <c r="AW264" s="6">
        <v>20000</v>
      </c>
      <c r="AX264" s="7"/>
      <c r="AY264" s="7"/>
      <c r="AZ264" s="7"/>
      <c r="BA264" s="7"/>
      <c r="BB264" s="7"/>
      <c r="BC264" s="7"/>
      <c r="BD264" s="7"/>
      <c r="BE264" s="7"/>
      <c r="BF264" s="7"/>
      <c r="BG264" s="7"/>
      <c r="BH264" s="7"/>
      <c r="BI264" s="7"/>
      <c r="BJ264" s="7"/>
      <c r="BK264" s="7"/>
      <c r="BL264" s="7"/>
      <c r="BM264" s="7"/>
      <c r="BN264" s="7"/>
    </row>
    <row r="265" spans="1:66" s="2" customFormat="1" ht="31.5" x14ac:dyDescent="0.25">
      <c r="A265" s="7" t="s">
        <v>562</v>
      </c>
      <c r="B265" s="7" t="s">
        <v>565</v>
      </c>
      <c r="C265" s="6">
        <v>16000</v>
      </c>
      <c r="D265" s="7" t="s">
        <v>566</v>
      </c>
      <c r="E265" s="7" t="s">
        <v>567</v>
      </c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  <c r="AM265" s="7"/>
      <c r="AN265" s="7"/>
      <c r="AO265" s="7"/>
      <c r="AP265" s="7"/>
      <c r="AQ265" s="7"/>
      <c r="AR265" s="7"/>
      <c r="AS265" s="7"/>
      <c r="AT265" s="7"/>
      <c r="AU265" s="7"/>
      <c r="AV265" s="7"/>
      <c r="AW265" s="6">
        <v>16000</v>
      </c>
      <c r="AX265" s="7"/>
      <c r="AY265" s="7"/>
      <c r="AZ265" s="7"/>
      <c r="BA265" s="7"/>
      <c r="BB265" s="7"/>
      <c r="BC265" s="7"/>
      <c r="BD265" s="7"/>
      <c r="BE265" s="7"/>
      <c r="BF265" s="7"/>
      <c r="BG265" s="7"/>
      <c r="BH265" s="7"/>
      <c r="BI265" s="7"/>
      <c r="BJ265" s="7"/>
      <c r="BK265" s="7"/>
      <c r="BL265" s="7"/>
      <c r="BM265" s="7"/>
      <c r="BN265" s="7"/>
    </row>
    <row r="266" spans="1:66" s="2" customFormat="1" ht="31.5" x14ac:dyDescent="0.25">
      <c r="A266" s="7" t="s">
        <v>562</v>
      </c>
      <c r="B266" s="7" t="s">
        <v>568</v>
      </c>
      <c r="C266" s="6">
        <v>20000</v>
      </c>
      <c r="D266" s="7" t="s">
        <v>951</v>
      </c>
      <c r="E266" s="7" t="s">
        <v>569</v>
      </c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  <c r="AM266" s="7"/>
      <c r="AN266" s="7"/>
      <c r="AO266" s="7"/>
      <c r="AP266" s="7"/>
      <c r="AQ266" s="7"/>
      <c r="AR266" s="7"/>
      <c r="AS266" s="7"/>
      <c r="AT266" s="7"/>
      <c r="AU266" s="7"/>
      <c r="AV266" s="7"/>
      <c r="AW266" s="6">
        <v>20000</v>
      </c>
      <c r="AX266" s="7"/>
      <c r="AY266" s="7"/>
      <c r="AZ266" s="7"/>
      <c r="BA266" s="7"/>
      <c r="BB266" s="7"/>
      <c r="BC266" s="7"/>
      <c r="BD266" s="7"/>
      <c r="BE266" s="7"/>
      <c r="BF266" s="7"/>
      <c r="BG266" s="7"/>
      <c r="BH266" s="7"/>
      <c r="BI266" s="7"/>
      <c r="BJ266" s="7"/>
      <c r="BK266" s="7"/>
      <c r="BL266" s="7"/>
      <c r="BM266" s="7"/>
      <c r="BN266" s="7"/>
    </row>
    <row r="267" spans="1:66" s="2" customFormat="1" ht="31.5" x14ac:dyDescent="0.25">
      <c r="A267" s="7" t="s">
        <v>570</v>
      </c>
      <c r="B267" s="7" t="s">
        <v>571</v>
      </c>
      <c r="C267" s="6">
        <v>35000</v>
      </c>
      <c r="D267" s="7" t="s">
        <v>889</v>
      </c>
      <c r="E267" s="7" t="s">
        <v>572</v>
      </c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  <c r="AM267" s="7"/>
      <c r="AN267" s="7"/>
      <c r="AO267" s="7"/>
      <c r="AP267" s="7"/>
      <c r="AQ267" s="7"/>
      <c r="AR267" s="7"/>
      <c r="AS267" s="7"/>
      <c r="AT267" s="7"/>
      <c r="AU267" s="7"/>
      <c r="AV267" s="7"/>
      <c r="AW267" s="6">
        <v>35000</v>
      </c>
      <c r="AX267" s="7"/>
      <c r="AY267" s="7"/>
      <c r="AZ267" s="7"/>
      <c r="BA267" s="7"/>
      <c r="BB267" s="7"/>
      <c r="BC267" s="7"/>
      <c r="BD267" s="7"/>
      <c r="BE267" s="7"/>
      <c r="BF267" s="7"/>
      <c r="BG267" s="7"/>
      <c r="BH267" s="7"/>
      <c r="BI267" s="7"/>
      <c r="BJ267" s="7"/>
      <c r="BK267" s="7"/>
      <c r="BL267" s="7"/>
      <c r="BM267" s="7"/>
      <c r="BN267" s="7"/>
    </row>
    <row r="268" spans="1:66" s="2" customFormat="1" ht="63" x14ac:dyDescent="0.25">
      <c r="A268" s="7" t="s">
        <v>573</v>
      </c>
      <c r="B268" s="7" t="s">
        <v>574</v>
      </c>
      <c r="C268" s="6">
        <v>22000</v>
      </c>
      <c r="D268" s="18" t="s">
        <v>575</v>
      </c>
      <c r="E268" s="7" t="s">
        <v>576</v>
      </c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  <c r="AM268" s="7"/>
      <c r="AN268" s="7"/>
      <c r="AO268" s="7"/>
      <c r="AP268" s="7"/>
      <c r="AQ268" s="7"/>
      <c r="AR268" s="7"/>
      <c r="AS268" s="7"/>
      <c r="AT268" s="7"/>
      <c r="AU268" s="7"/>
      <c r="AV268" s="7"/>
      <c r="AW268" s="6">
        <v>22000</v>
      </c>
      <c r="AX268" s="7"/>
      <c r="AY268" s="7"/>
      <c r="AZ268" s="7"/>
      <c r="BA268" s="7"/>
      <c r="BB268" s="7"/>
      <c r="BC268" s="7"/>
      <c r="BD268" s="7"/>
      <c r="BE268" s="7"/>
      <c r="BF268" s="7"/>
      <c r="BG268" s="7"/>
      <c r="BH268" s="7"/>
      <c r="BI268" s="7"/>
      <c r="BJ268" s="7"/>
      <c r="BK268" s="7"/>
      <c r="BL268" s="7"/>
      <c r="BM268" s="7"/>
      <c r="BN268" s="7"/>
    </row>
    <row r="269" spans="1:66" s="2" customFormat="1" ht="63" x14ac:dyDescent="0.25">
      <c r="A269" s="7" t="s">
        <v>886</v>
      </c>
      <c r="B269" s="7" t="s">
        <v>577</v>
      </c>
      <c r="C269" s="6">
        <v>78070</v>
      </c>
      <c r="D269" s="7" t="s">
        <v>431</v>
      </c>
      <c r="E269" s="7" t="s">
        <v>578</v>
      </c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  <c r="AM269" s="7"/>
      <c r="AN269" s="7"/>
      <c r="AO269" s="7"/>
      <c r="AP269" s="7"/>
      <c r="AQ269" s="7"/>
      <c r="AR269" s="7"/>
      <c r="AS269" s="7"/>
      <c r="AT269" s="7"/>
      <c r="AU269" s="7"/>
      <c r="AV269" s="7"/>
      <c r="AW269" s="6">
        <v>78070</v>
      </c>
      <c r="AX269" s="7"/>
      <c r="AY269" s="7"/>
      <c r="AZ269" s="7"/>
      <c r="BA269" s="7"/>
      <c r="BB269" s="7"/>
      <c r="BC269" s="7"/>
      <c r="BD269" s="7"/>
      <c r="BE269" s="7"/>
      <c r="BF269" s="7"/>
      <c r="BG269" s="7"/>
      <c r="BH269" s="7"/>
      <c r="BI269" s="7"/>
      <c r="BJ269" s="7"/>
      <c r="BK269" s="7"/>
      <c r="BL269" s="7"/>
      <c r="BM269" s="7"/>
      <c r="BN269" s="7"/>
    </row>
    <row r="270" spans="1:66" s="2" customFormat="1" ht="31.5" x14ac:dyDescent="0.25">
      <c r="A270" s="7" t="s">
        <v>579</v>
      </c>
      <c r="B270" s="8" t="s">
        <v>580</v>
      </c>
      <c r="C270" s="6">
        <v>30000</v>
      </c>
      <c r="D270" s="7" t="s">
        <v>581</v>
      </c>
      <c r="E270" s="7" t="s">
        <v>582</v>
      </c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  <c r="AM270" s="7"/>
      <c r="AN270" s="7"/>
      <c r="AO270" s="7"/>
      <c r="AP270" s="7"/>
      <c r="AQ270" s="7"/>
      <c r="AR270" s="7"/>
      <c r="AS270" s="7"/>
      <c r="AT270" s="7"/>
      <c r="AU270" s="7"/>
      <c r="AV270" s="7"/>
      <c r="AW270" s="7"/>
      <c r="AX270" s="6">
        <v>30000</v>
      </c>
      <c r="AY270" s="7"/>
      <c r="AZ270" s="7"/>
      <c r="BA270" s="7"/>
      <c r="BB270" s="7"/>
      <c r="BC270" s="7"/>
      <c r="BD270" s="7"/>
      <c r="BE270" s="7"/>
      <c r="BF270" s="7"/>
      <c r="BG270" s="7"/>
      <c r="BH270" s="7"/>
      <c r="BI270" s="7"/>
      <c r="BJ270" s="7"/>
      <c r="BK270" s="7"/>
      <c r="BL270" s="7"/>
      <c r="BM270" s="7"/>
      <c r="BN270" s="7"/>
    </row>
    <row r="271" spans="1:66" s="2" customFormat="1" ht="31.5" x14ac:dyDescent="0.25">
      <c r="A271" s="7" t="s">
        <v>583</v>
      </c>
      <c r="B271" s="7" t="s">
        <v>584</v>
      </c>
      <c r="C271" s="6">
        <v>10000</v>
      </c>
      <c r="D271" s="7" t="s">
        <v>147</v>
      </c>
      <c r="E271" s="7" t="s">
        <v>585</v>
      </c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  <c r="AM271" s="7"/>
      <c r="AN271" s="7"/>
      <c r="AO271" s="7"/>
      <c r="AP271" s="7"/>
      <c r="AQ271" s="7"/>
      <c r="AR271" s="7"/>
      <c r="AS271" s="7"/>
      <c r="AT271" s="7"/>
      <c r="AU271" s="7"/>
      <c r="AV271" s="7"/>
      <c r="AW271" s="7"/>
      <c r="AX271" s="7"/>
      <c r="AY271" s="6">
        <v>10000</v>
      </c>
      <c r="AZ271" s="7"/>
      <c r="BA271" s="7"/>
      <c r="BB271" s="7"/>
      <c r="BC271" s="7"/>
      <c r="BD271" s="7"/>
      <c r="BE271" s="7"/>
      <c r="BF271" s="7"/>
      <c r="BG271" s="7"/>
      <c r="BH271" s="7"/>
      <c r="BI271" s="7"/>
      <c r="BJ271" s="7"/>
      <c r="BK271" s="7"/>
      <c r="BL271" s="7"/>
      <c r="BM271" s="7"/>
      <c r="BN271" s="7"/>
    </row>
    <row r="272" spans="1:66" s="2" customFormat="1" ht="31.5" x14ac:dyDescent="0.25">
      <c r="A272" s="7" t="s">
        <v>586</v>
      </c>
      <c r="B272" s="7" t="s">
        <v>587</v>
      </c>
      <c r="C272" s="6">
        <v>8500</v>
      </c>
      <c r="D272" s="7" t="s">
        <v>151</v>
      </c>
      <c r="E272" s="7" t="s">
        <v>589</v>
      </c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  <c r="AM272" s="7"/>
      <c r="AN272" s="7"/>
      <c r="AO272" s="7"/>
      <c r="AP272" s="7"/>
      <c r="AQ272" s="7"/>
      <c r="AR272" s="7"/>
      <c r="AS272" s="7"/>
      <c r="AT272" s="7"/>
      <c r="AU272" s="7"/>
      <c r="AV272" s="7"/>
      <c r="AW272" s="7"/>
      <c r="AX272" s="7"/>
      <c r="AY272" s="7"/>
      <c r="AZ272" s="6">
        <v>8500</v>
      </c>
      <c r="BA272" s="7"/>
      <c r="BB272" s="7"/>
      <c r="BC272" s="7"/>
      <c r="BD272" s="7"/>
      <c r="BE272" s="7"/>
      <c r="BF272" s="7"/>
      <c r="BG272" s="7"/>
      <c r="BH272" s="7"/>
      <c r="BI272" s="7"/>
      <c r="BJ272" s="7"/>
      <c r="BK272" s="7"/>
      <c r="BL272" s="7"/>
      <c r="BM272" s="7"/>
      <c r="BN272" s="7"/>
    </row>
    <row r="273" spans="1:66" s="2" customFormat="1" ht="31.5" x14ac:dyDescent="0.25">
      <c r="A273" s="7" t="s">
        <v>586</v>
      </c>
      <c r="B273" s="7" t="s">
        <v>590</v>
      </c>
      <c r="C273" s="6">
        <v>2000</v>
      </c>
      <c r="D273" s="7" t="s">
        <v>151</v>
      </c>
      <c r="E273" s="7" t="s">
        <v>591</v>
      </c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  <c r="AM273" s="7"/>
      <c r="AN273" s="7"/>
      <c r="AO273" s="7"/>
      <c r="AP273" s="7"/>
      <c r="AQ273" s="7"/>
      <c r="AR273" s="7"/>
      <c r="AS273" s="7"/>
      <c r="AT273" s="7"/>
      <c r="AU273" s="7"/>
      <c r="AV273" s="7"/>
      <c r="AW273" s="7"/>
      <c r="AX273" s="7"/>
      <c r="AY273" s="7"/>
      <c r="AZ273" s="6">
        <v>2000</v>
      </c>
      <c r="BA273" s="7"/>
      <c r="BB273" s="7"/>
      <c r="BC273" s="7"/>
      <c r="BD273" s="7"/>
      <c r="BE273" s="7"/>
      <c r="BF273" s="7"/>
      <c r="BG273" s="7"/>
      <c r="BH273" s="7"/>
      <c r="BI273" s="7"/>
      <c r="BJ273" s="7"/>
      <c r="BK273" s="7"/>
      <c r="BL273" s="7"/>
      <c r="BM273" s="7"/>
      <c r="BN273" s="7"/>
    </row>
    <row r="274" spans="1:66" s="2" customFormat="1" ht="31.5" x14ac:dyDescent="0.25">
      <c r="A274" s="7" t="s">
        <v>586</v>
      </c>
      <c r="B274" s="7" t="s">
        <v>592</v>
      </c>
      <c r="C274" s="6">
        <v>1000</v>
      </c>
      <c r="D274" s="7" t="s">
        <v>151</v>
      </c>
      <c r="E274" s="7" t="s">
        <v>593</v>
      </c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  <c r="AM274" s="7"/>
      <c r="AN274" s="7"/>
      <c r="AO274" s="7"/>
      <c r="AP274" s="7"/>
      <c r="AQ274" s="7"/>
      <c r="AR274" s="7"/>
      <c r="AS274" s="7"/>
      <c r="AT274" s="7"/>
      <c r="AU274" s="7"/>
      <c r="AV274" s="7"/>
      <c r="AW274" s="7"/>
      <c r="AX274" s="7"/>
      <c r="AY274" s="7"/>
      <c r="AZ274" s="6">
        <v>1000</v>
      </c>
      <c r="BA274" s="7"/>
      <c r="BB274" s="7"/>
      <c r="BC274" s="7"/>
      <c r="BD274" s="7"/>
      <c r="BE274" s="7"/>
      <c r="BF274" s="7"/>
      <c r="BG274" s="7"/>
      <c r="BH274" s="7"/>
      <c r="BI274" s="7"/>
      <c r="BJ274" s="7"/>
      <c r="BK274" s="7"/>
      <c r="BL274" s="7"/>
      <c r="BM274" s="7"/>
      <c r="BN274" s="7"/>
    </row>
    <row r="275" spans="1:66" s="2" customFormat="1" ht="47.25" x14ac:dyDescent="0.25">
      <c r="A275" s="7" t="s">
        <v>586</v>
      </c>
      <c r="B275" s="7" t="s">
        <v>594</v>
      </c>
      <c r="C275" s="6">
        <v>1500</v>
      </c>
      <c r="D275" s="7" t="s">
        <v>151</v>
      </c>
      <c r="E275" s="7" t="s">
        <v>595</v>
      </c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  <c r="AM275" s="7"/>
      <c r="AN275" s="7"/>
      <c r="AO275" s="7"/>
      <c r="AP275" s="7"/>
      <c r="AQ275" s="7"/>
      <c r="AR275" s="7"/>
      <c r="AS275" s="7"/>
      <c r="AT275" s="7"/>
      <c r="AU275" s="7"/>
      <c r="AV275" s="7"/>
      <c r="AW275" s="7"/>
      <c r="AX275" s="7"/>
      <c r="AY275" s="7"/>
      <c r="AZ275" s="6">
        <v>1500</v>
      </c>
      <c r="BA275" s="7"/>
      <c r="BB275" s="7"/>
      <c r="BC275" s="7"/>
      <c r="BD275" s="7"/>
      <c r="BE275" s="7"/>
      <c r="BF275" s="7"/>
      <c r="BG275" s="7"/>
      <c r="BH275" s="7"/>
      <c r="BI275" s="7"/>
      <c r="BJ275" s="7"/>
      <c r="BK275" s="7"/>
      <c r="BL275" s="7"/>
      <c r="BM275" s="7"/>
      <c r="BN275" s="7"/>
    </row>
    <row r="276" spans="1:66" s="2" customFormat="1" ht="47.25" x14ac:dyDescent="0.25">
      <c r="A276" s="7" t="s">
        <v>586</v>
      </c>
      <c r="B276" s="7" t="s">
        <v>596</v>
      </c>
      <c r="C276" s="6">
        <v>15500</v>
      </c>
      <c r="D276" s="7" t="s">
        <v>906</v>
      </c>
      <c r="E276" s="7" t="s">
        <v>597</v>
      </c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  <c r="AM276" s="7"/>
      <c r="AN276" s="7"/>
      <c r="AO276" s="7"/>
      <c r="AP276" s="7"/>
      <c r="AQ276" s="7"/>
      <c r="AR276" s="7"/>
      <c r="AS276" s="7"/>
      <c r="AT276" s="7"/>
      <c r="AU276" s="7"/>
      <c r="AV276" s="7"/>
      <c r="AW276" s="7"/>
      <c r="AX276" s="7"/>
      <c r="AY276" s="7"/>
      <c r="AZ276" s="6">
        <v>15500</v>
      </c>
      <c r="BA276" s="7"/>
      <c r="BB276" s="7"/>
      <c r="BC276" s="7"/>
      <c r="BD276" s="7"/>
      <c r="BE276" s="7"/>
      <c r="BF276" s="7"/>
      <c r="BG276" s="7"/>
      <c r="BH276" s="7"/>
      <c r="BI276" s="7"/>
      <c r="BJ276" s="7"/>
      <c r="BK276" s="7"/>
      <c r="BL276" s="7"/>
      <c r="BM276" s="7"/>
      <c r="BN276" s="7"/>
    </row>
    <row r="277" spans="1:66" s="2" customFormat="1" ht="31.5" x14ac:dyDescent="0.25">
      <c r="A277" s="7" t="s">
        <v>586</v>
      </c>
      <c r="B277" s="7" t="s">
        <v>598</v>
      </c>
      <c r="C277" s="6">
        <v>2500</v>
      </c>
      <c r="D277" s="7" t="s">
        <v>151</v>
      </c>
      <c r="E277" s="7" t="s">
        <v>597</v>
      </c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  <c r="AM277" s="7"/>
      <c r="AN277" s="7"/>
      <c r="AO277" s="7"/>
      <c r="AP277" s="7"/>
      <c r="AQ277" s="7"/>
      <c r="AR277" s="7"/>
      <c r="AS277" s="7"/>
      <c r="AT277" s="7"/>
      <c r="AU277" s="7"/>
      <c r="AV277" s="7"/>
      <c r="AW277" s="7"/>
      <c r="AX277" s="7"/>
      <c r="AY277" s="7"/>
      <c r="AZ277" s="6">
        <v>2500</v>
      </c>
      <c r="BA277" s="7"/>
      <c r="BB277" s="7"/>
      <c r="BC277" s="7"/>
      <c r="BD277" s="7"/>
      <c r="BE277" s="7"/>
      <c r="BF277" s="7"/>
      <c r="BG277" s="7"/>
      <c r="BH277" s="7"/>
      <c r="BI277" s="7"/>
      <c r="BJ277" s="7"/>
      <c r="BK277" s="7"/>
      <c r="BL277" s="7"/>
      <c r="BM277" s="7"/>
      <c r="BN277" s="7"/>
    </row>
    <row r="278" spans="1:66" s="2" customFormat="1" ht="31.5" x14ac:dyDescent="0.25">
      <c r="A278" s="7" t="s">
        <v>586</v>
      </c>
      <c r="B278" s="7" t="s">
        <v>599</v>
      </c>
      <c r="C278" s="6">
        <v>29000</v>
      </c>
      <c r="D278" s="7" t="s">
        <v>681</v>
      </c>
      <c r="E278" s="7" t="s">
        <v>600</v>
      </c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  <c r="AM278" s="7"/>
      <c r="AN278" s="7"/>
      <c r="AO278" s="7"/>
      <c r="AP278" s="7"/>
      <c r="AQ278" s="7"/>
      <c r="AR278" s="7"/>
      <c r="AS278" s="7"/>
      <c r="AT278" s="7"/>
      <c r="AU278" s="7"/>
      <c r="AV278" s="7"/>
      <c r="AW278" s="7"/>
      <c r="AX278" s="7"/>
      <c r="AY278" s="7"/>
      <c r="AZ278" s="6">
        <v>29000</v>
      </c>
      <c r="BA278" s="7"/>
      <c r="BB278" s="7"/>
      <c r="BC278" s="7"/>
      <c r="BD278" s="7"/>
      <c r="BE278" s="7"/>
      <c r="BF278" s="7"/>
      <c r="BG278" s="7"/>
      <c r="BH278" s="7"/>
      <c r="BI278" s="7"/>
      <c r="BJ278" s="7"/>
      <c r="BK278" s="7"/>
      <c r="BL278" s="7"/>
      <c r="BM278" s="7"/>
      <c r="BN278" s="7"/>
    </row>
    <row r="279" spans="1:66" s="2" customFormat="1" ht="31.5" x14ac:dyDescent="0.25">
      <c r="A279" s="7" t="s">
        <v>601</v>
      </c>
      <c r="B279" s="7" t="s">
        <v>602</v>
      </c>
      <c r="C279" s="6">
        <v>6000</v>
      </c>
      <c r="D279" s="18" t="s">
        <v>921</v>
      </c>
      <c r="E279" s="7" t="s">
        <v>603</v>
      </c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  <c r="AM279" s="7"/>
      <c r="AN279" s="7"/>
      <c r="AO279" s="7"/>
      <c r="AP279" s="7"/>
      <c r="AQ279" s="7"/>
      <c r="AR279" s="7"/>
      <c r="AS279" s="7"/>
      <c r="AT279" s="7"/>
      <c r="AU279" s="7"/>
      <c r="AV279" s="7"/>
      <c r="AW279" s="7"/>
      <c r="AX279" s="7"/>
      <c r="AY279" s="7"/>
      <c r="AZ279" s="7"/>
      <c r="BA279" s="6">
        <v>6000</v>
      </c>
      <c r="BB279" s="7"/>
      <c r="BC279" s="7"/>
      <c r="BD279" s="7"/>
      <c r="BE279" s="7"/>
      <c r="BF279" s="7"/>
      <c r="BG279" s="7"/>
      <c r="BH279" s="7"/>
      <c r="BI279" s="7"/>
      <c r="BJ279" s="7"/>
      <c r="BK279" s="7"/>
      <c r="BL279" s="7"/>
      <c r="BM279" s="7"/>
      <c r="BN279" s="7"/>
    </row>
    <row r="280" spans="1:66" s="2" customFormat="1" ht="31.5" x14ac:dyDescent="0.25">
      <c r="A280" s="7" t="s">
        <v>601</v>
      </c>
      <c r="B280" s="7" t="s">
        <v>604</v>
      </c>
      <c r="C280" s="6">
        <v>100000</v>
      </c>
      <c r="D280" s="18" t="s">
        <v>922</v>
      </c>
      <c r="E280" s="7" t="s">
        <v>603</v>
      </c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  <c r="AM280" s="7"/>
      <c r="AN280" s="7"/>
      <c r="AO280" s="7"/>
      <c r="AP280" s="7"/>
      <c r="AQ280" s="7"/>
      <c r="AR280" s="7"/>
      <c r="AS280" s="7"/>
      <c r="AT280" s="7"/>
      <c r="AU280" s="7"/>
      <c r="AV280" s="7"/>
      <c r="AW280" s="7"/>
      <c r="AX280" s="7"/>
      <c r="AY280" s="7"/>
      <c r="AZ280" s="7"/>
      <c r="BA280" s="6">
        <v>100000</v>
      </c>
      <c r="BB280" s="7"/>
      <c r="BC280" s="7"/>
      <c r="BD280" s="7"/>
      <c r="BE280" s="7"/>
      <c r="BF280" s="7"/>
      <c r="BG280" s="7"/>
      <c r="BH280" s="7"/>
      <c r="BI280" s="7"/>
      <c r="BJ280" s="7"/>
      <c r="BK280" s="7"/>
      <c r="BL280" s="7"/>
      <c r="BM280" s="7"/>
      <c r="BN280" s="7"/>
    </row>
    <row r="281" spans="1:66" s="2" customFormat="1" ht="47.25" x14ac:dyDescent="0.25">
      <c r="A281" s="7" t="s">
        <v>601</v>
      </c>
      <c r="B281" s="7" t="s">
        <v>605</v>
      </c>
      <c r="C281" s="6">
        <v>31000</v>
      </c>
      <c r="D281" s="18" t="s">
        <v>923</v>
      </c>
      <c r="E281" s="7" t="s">
        <v>606</v>
      </c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  <c r="AM281" s="7"/>
      <c r="AN281" s="7"/>
      <c r="AO281" s="7"/>
      <c r="AP281" s="7"/>
      <c r="AQ281" s="7"/>
      <c r="AR281" s="7"/>
      <c r="AS281" s="7"/>
      <c r="AT281" s="7"/>
      <c r="AU281" s="7"/>
      <c r="AV281" s="7"/>
      <c r="AW281" s="7"/>
      <c r="AX281" s="7"/>
      <c r="AY281" s="7"/>
      <c r="AZ281" s="7"/>
      <c r="BA281" s="6">
        <v>31000</v>
      </c>
      <c r="BB281" s="7"/>
      <c r="BC281" s="7"/>
      <c r="BD281" s="7"/>
      <c r="BE281" s="7"/>
      <c r="BF281" s="7"/>
      <c r="BG281" s="7"/>
      <c r="BH281" s="7"/>
      <c r="BI281" s="7"/>
      <c r="BJ281" s="7"/>
      <c r="BK281" s="7"/>
      <c r="BL281" s="7"/>
      <c r="BM281" s="7"/>
      <c r="BN281" s="7"/>
    </row>
    <row r="282" spans="1:66" s="2" customFormat="1" ht="47.25" x14ac:dyDescent="0.25">
      <c r="A282" s="7" t="s">
        <v>601</v>
      </c>
      <c r="B282" s="7" t="s">
        <v>607</v>
      </c>
      <c r="C282" s="6">
        <v>12871</v>
      </c>
      <c r="D282" s="7" t="s">
        <v>431</v>
      </c>
      <c r="E282" s="7" t="s">
        <v>608</v>
      </c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  <c r="AM282" s="7"/>
      <c r="AN282" s="7"/>
      <c r="AO282" s="7"/>
      <c r="AP282" s="7"/>
      <c r="AQ282" s="7"/>
      <c r="AR282" s="7"/>
      <c r="AS282" s="7"/>
      <c r="AT282" s="7"/>
      <c r="AU282" s="7"/>
      <c r="AV282" s="7"/>
      <c r="AW282" s="7"/>
      <c r="AX282" s="7"/>
      <c r="AY282" s="7"/>
      <c r="AZ282" s="7"/>
      <c r="BA282" s="6">
        <v>12871</v>
      </c>
      <c r="BB282" s="7"/>
      <c r="BC282" s="7"/>
      <c r="BD282" s="7"/>
      <c r="BE282" s="7"/>
      <c r="BF282" s="7"/>
      <c r="BG282" s="7"/>
      <c r="BH282" s="7"/>
      <c r="BI282" s="7"/>
      <c r="BJ282" s="7"/>
      <c r="BK282" s="7"/>
      <c r="BL282" s="7"/>
      <c r="BM282" s="7"/>
      <c r="BN282" s="7"/>
    </row>
    <row r="283" spans="1:66" s="2" customFormat="1" ht="78.75" x14ac:dyDescent="0.25">
      <c r="A283" s="7" t="s">
        <v>601</v>
      </c>
      <c r="B283" s="7" t="s">
        <v>609</v>
      </c>
      <c r="C283" s="6">
        <v>40000</v>
      </c>
      <c r="D283" s="7" t="s">
        <v>924</v>
      </c>
      <c r="E283" s="7" t="s">
        <v>610</v>
      </c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  <c r="AM283" s="7"/>
      <c r="AN283" s="7"/>
      <c r="AO283" s="7"/>
      <c r="AP283" s="7"/>
      <c r="AQ283" s="7"/>
      <c r="AR283" s="7"/>
      <c r="AS283" s="7"/>
      <c r="AT283" s="7"/>
      <c r="AU283" s="7"/>
      <c r="AV283" s="7"/>
      <c r="AW283" s="7"/>
      <c r="AX283" s="7"/>
      <c r="AY283" s="7"/>
      <c r="AZ283" s="7"/>
      <c r="BA283" s="6">
        <v>40000</v>
      </c>
      <c r="BB283" s="7"/>
      <c r="BC283" s="7"/>
      <c r="BD283" s="7"/>
      <c r="BE283" s="7"/>
      <c r="BF283" s="7"/>
      <c r="BG283" s="7"/>
      <c r="BH283" s="7"/>
      <c r="BI283" s="7"/>
      <c r="BJ283" s="7"/>
      <c r="BK283" s="7"/>
      <c r="BL283" s="7"/>
      <c r="BM283" s="7"/>
      <c r="BN283" s="7"/>
    </row>
    <row r="284" spans="1:66" s="2" customFormat="1" ht="47.25" x14ac:dyDescent="0.25">
      <c r="A284" s="7" t="s">
        <v>601</v>
      </c>
      <c r="B284" s="7" t="s">
        <v>611</v>
      </c>
      <c r="C284" s="6">
        <v>13000</v>
      </c>
      <c r="D284" s="7" t="s">
        <v>925</v>
      </c>
      <c r="E284" s="7" t="s">
        <v>610</v>
      </c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  <c r="AM284" s="7"/>
      <c r="AN284" s="7"/>
      <c r="AO284" s="7"/>
      <c r="AP284" s="7"/>
      <c r="AQ284" s="7"/>
      <c r="AR284" s="7"/>
      <c r="AS284" s="7"/>
      <c r="AT284" s="7"/>
      <c r="AU284" s="7"/>
      <c r="AV284" s="7"/>
      <c r="AW284" s="7"/>
      <c r="AX284" s="7"/>
      <c r="AY284" s="7"/>
      <c r="AZ284" s="7"/>
      <c r="BA284" s="6">
        <v>13000</v>
      </c>
      <c r="BB284" s="7"/>
      <c r="BC284" s="7"/>
      <c r="BD284" s="7"/>
      <c r="BE284" s="7"/>
      <c r="BF284" s="7"/>
      <c r="BG284" s="7"/>
      <c r="BH284" s="7"/>
      <c r="BI284" s="7"/>
      <c r="BJ284" s="7"/>
      <c r="BK284" s="7"/>
      <c r="BL284" s="7"/>
      <c r="BM284" s="7"/>
      <c r="BN284" s="7"/>
    </row>
    <row r="285" spans="1:66" s="2" customFormat="1" ht="63" x14ac:dyDescent="0.25">
      <c r="A285" s="7" t="s">
        <v>612</v>
      </c>
      <c r="B285" s="7" t="s">
        <v>613</v>
      </c>
      <c r="C285" s="6">
        <v>2000</v>
      </c>
      <c r="D285" s="7" t="s">
        <v>258</v>
      </c>
      <c r="E285" s="7" t="s">
        <v>614</v>
      </c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  <c r="AM285" s="7"/>
      <c r="AN285" s="7"/>
      <c r="AO285" s="7"/>
      <c r="AP285" s="7"/>
      <c r="AQ285" s="7"/>
      <c r="AR285" s="7"/>
      <c r="AS285" s="7"/>
      <c r="AT285" s="7"/>
      <c r="AU285" s="7"/>
      <c r="AV285" s="7"/>
      <c r="AW285" s="7"/>
      <c r="AX285" s="7"/>
      <c r="AY285" s="7"/>
      <c r="AZ285" s="7"/>
      <c r="BA285" s="7"/>
      <c r="BB285" s="6">
        <v>2000</v>
      </c>
      <c r="BC285" s="7"/>
      <c r="BD285" s="7"/>
      <c r="BE285" s="7"/>
      <c r="BF285" s="7"/>
      <c r="BG285" s="7"/>
      <c r="BH285" s="7"/>
      <c r="BI285" s="7"/>
      <c r="BJ285" s="7"/>
      <c r="BK285" s="7"/>
      <c r="BL285" s="7"/>
      <c r="BM285" s="7"/>
      <c r="BN285" s="7"/>
    </row>
    <row r="286" spans="1:66" s="2" customFormat="1" ht="31.5" x14ac:dyDescent="0.25">
      <c r="A286" s="7" t="s">
        <v>612</v>
      </c>
      <c r="B286" s="7" t="s">
        <v>615</v>
      </c>
      <c r="C286" s="6">
        <v>8500</v>
      </c>
      <c r="D286" s="7" t="s">
        <v>258</v>
      </c>
      <c r="E286" s="7" t="s">
        <v>616</v>
      </c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  <c r="AM286" s="7"/>
      <c r="AN286" s="7"/>
      <c r="AO286" s="7"/>
      <c r="AP286" s="7"/>
      <c r="AQ286" s="7"/>
      <c r="AR286" s="7"/>
      <c r="AS286" s="7"/>
      <c r="AT286" s="7"/>
      <c r="AU286" s="7"/>
      <c r="AV286" s="7"/>
      <c r="AW286" s="7"/>
      <c r="AX286" s="7"/>
      <c r="AY286" s="7"/>
      <c r="AZ286" s="7"/>
      <c r="BA286" s="7"/>
      <c r="BB286" s="6">
        <v>8500</v>
      </c>
      <c r="BC286" s="7"/>
      <c r="BD286" s="7"/>
      <c r="BE286" s="7"/>
      <c r="BF286" s="7"/>
      <c r="BG286" s="7"/>
      <c r="BH286" s="7"/>
      <c r="BI286" s="7"/>
      <c r="BJ286" s="7"/>
      <c r="BK286" s="7"/>
      <c r="BL286" s="7"/>
      <c r="BM286" s="7"/>
      <c r="BN286" s="7"/>
    </row>
    <row r="287" spans="1:66" s="2" customFormat="1" ht="47.25" x14ac:dyDescent="0.25">
      <c r="A287" s="7" t="s">
        <v>612</v>
      </c>
      <c r="B287" s="7" t="s">
        <v>617</v>
      </c>
      <c r="C287" s="6">
        <v>2000</v>
      </c>
      <c r="D287" s="7" t="s">
        <v>926</v>
      </c>
      <c r="E287" s="7" t="s">
        <v>618</v>
      </c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  <c r="AM287" s="7"/>
      <c r="AN287" s="7"/>
      <c r="AO287" s="7"/>
      <c r="AP287" s="7"/>
      <c r="AQ287" s="7"/>
      <c r="AR287" s="7"/>
      <c r="AS287" s="7"/>
      <c r="AT287" s="7"/>
      <c r="AU287" s="7"/>
      <c r="AV287" s="7"/>
      <c r="AW287" s="7"/>
      <c r="AX287" s="7"/>
      <c r="AY287" s="7"/>
      <c r="AZ287" s="7"/>
      <c r="BA287" s="7"/>
      <c r="BB287" s="6">
        <v>2000</v>
      </c>
      <c r="BC287" s="7"/>
      <c r="BD287" s="7"/>
      <c r="BE287" s="7"/>
      <c r="BF287" s="7"/>
      <c r="BG287" s="7"/>
      <c r="BH287" s="7"/>
      <c r="BI287" s="7"/>
      <c r="BJ287" s="7"/>
      <c r="BK287" s="7"/>
      <c r="BL287" s="7"/>
      <c r="BM287" s="7"/>
      <c r="BN287" s="7"/>
    </row>
    <row r="288" spans="1:66" s="2" customFormat="1" ht="31.5" x14ac:dyDescent="0.25">
      <c r="A288" s="7" t="s">
        <v>619</v>
      </c>
      <c r="B288" s="7" t="s">
        <v>620</v>
      </c>
      <c r="C288" s="6">
        <v>12000</v>
      </c>
      <c r="D288" s="7" t="s">
        <v>926</v>
      </c>
      <c r="E288" s="7" t="s">
        <v>621</v>
      </c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  <c r="AM288" s="7"/>
      <c r="AN288" s="7"/>
      <c r="AO288" s="7"/>
      <c r="AP288" s="7"/>
      <c r="AQ288" s="7"/>
      <c r="AR288" s="7"/>
      <c r="AS288" s="7"/>
      <c r="AT288" s="7"/>
      <c r="AU288" s="7"/>
      <c r="AV288" s="7"/>
      <c r="AW288" s="7"/>
      <c r="AX288" s="7"/>
      <c r="AY288" s="7"/>
      <c r="AZ288" s="7"/>
      <c r="BA288" s="7"/>
      <c r="BB288" s="6">
        <v>12000</v>
      </c>
      <c r="BC288" s="7"/>
      <c r="BD288" s="7"/>
      <c r="BE288" s="7"/>
      <c r="BF288" s="7"/>
      <c r="BG288" s="7"/>
      <c r="BH288" s="7"/>
      <c r="BI288" s="7"/>
      <c r="BJ288" s="7"/>
      <c r="BK288" s="7"/>
      <c r="BL288" s="7"/>
      <c r="BM288" s="7"/>
      <c r="BN288" s="7"/>
    </row>
    <row r="289" spans="1:66" s="2" customFormat="1" ht="31.5" x14ac:dyDescent="0.25">
      <c r="A289" s="7" t="s">
        <v>622</v>
      </c>
      <c r="B289" s="7" t="s">
        <v>623</v>
      </c>
      <c r="C289" s="6">
        <v>11000</v>
      </c>
      <c r="D289" s="7" t="s">
        <v>926</v>
      </c>
      <c r="E289" s="7" t="s">
        <v>624</v>
      </c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  <c r="AM289" s="7"/>
      <c r="AN289" s="7"/>
      <c r="AO289" s="7"/>
      <c r="AP289" s="7"/>
      <c r="AQ289" s="7"/>
      <c r="AR289" s="7"/>
      <c r="AS289" s="7"/>
      <c r="AT289" s="7"/>
      <c r="AU289" s="7"/>
      <c r="AV289" s="7"/>
      <c r="AW289" s="7"/>
      <c r="AX289" s="7"/>
      <c r="AY289" s="7"/>
      <c r="AZ289" s="7"/>
      <c r="BA289" s="7"/>
      <c r="BB289" s="6">
        <v>11000</v>
      </c>
      <c r="BC289" s="7"/>
      <c r="BD289" s="7"/>
      <c r="BE289" s="7"/>
      <c r="BF289" s="7"/>
      <c r="BG289" s="7"/>
      <c r="BH289" s="7"/>
      <c r="BI289" s="7"/>
      <c r="BJ289" s="7"/>
      <c r="BK289" s="7"/>
      <c r="BL289" s="7"/>
      <c r="BM289" s="7"/>
      <c r="BN289" s="7"/>
    </row>
    <row r="290" spans="1:66" s="2" customFormat="1" ht="31.5" x14ac:dyDescent="0.25">
      <c r="A290" s="7" t="s">
        <v>625</v>
      </c>
      <c r="B290" s="7" t="s">
        <v>626</v>
      </c>
      <c r="C290" s="6">
        <v>2000</v>
      </c>
      <c r="D290" s="7" t="s">
        <v>258</v>
      </c>
      <c r="E290" s="7" t="s">
        <v>627</v>
      </c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  <c r="AM290" s="7"/>
      <c r="AN290" s="7"/>
      <c r="AO290" s="7"/>
      <c r="AP290" s="7"/>
      <c r="AQ290" s="7"/>
      <c r="AR290" s="7"/>
      <c r="AS290" s="7"/>
      <c r="AT290" s="7"/>
      <c r="AU290" s="7"/>
      <c r="AV290" s="7"/>
      <c r="AW290" s="7"/>
      <c r="AX290" s="7"/>
      <c r="AY290" s="7"/>
      <c r="AZ290" s="7"/>
      <c r="BA290" s="7"/>
      <c r="BB290" s="6">
        <v>2000</v>
      </c>
      <c r="BC290" s="7"/>
      <c r="BD290" s="7"/>
      <c r="BE290" s="7"/>
      <c r="BF290" s="7"/>
      <c r="BG290" s="7"/>
      <c r="BH290" s="7"/>
      <c r="BI290" s="7"/>
      <c r="BJ290" s="7"/>
      <c r="BK290" s="7"/>
      <c r="BL290" s="7"/>
      <c r="BM290" s="7"/>
      <c r="BN290" s="7"/>
    </row>
    <row r="291" spans="1:66" s="2" customFormat="1" ht="63" x14ac:dyDescent="0.25">
      <c r="A291" s="7" t="s">
        <v>628</v>
      </c>
      <c r="B291" s="7" t="s">
        <v>629</v>
      </c>
      <c r="C291" s="6">
        <v>5000</v>
      </c>
      <c r="D291" s="7" t="s">
        <v>75</v>
      </c>
      <c r="E291" s="16" t="s">
        <v>630</v>
      </c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  <c r="AM291" s="7"/>
      <c r="AN291" s="7"/>
      <c r="AO291" s="7"/>
      <c r="AP291" s="7"/>
      <c r="AQ291" s="7"/>
      <c r="AR291" s="7"/>
      <c r="AS291" s="7"/>
      <c r="AT291" s="7"/>
      <c r="AU291" s="7"/>
      <c r="AV291" s="7"/>
      <c r="AW291" s="7"/>
      <c r="AX291" s="7"/>
      <c r="AY291" s="7"/>
      <c r="AZ291" s="7"/>
      <c r="BA291" s="7"/>
      <c r="BB291" s="7"/>
      <c r="BC291" s="6">
        <v>5000</v>
      </c>
      <c r="BD291" s="7"/>
      <c r="BE291" s="7"/>
      <c r="BF291" s="7"/>
      <c r="BG291" s="7"/>
      <c r="BH291" s="7"/>
      <c r="BI291" s="7"/>
      <c r="BJ291" s="7"/>
      <c r="BK291" s="7"/>
      <c r="BL291" s="7"/>
      <c r="BM291" s="7"/>
      <c r="BN291" s="7"/>
    </row>
    <row r="292" spans="1:66" s="2" customFormat="1" ht="78.75" x14ac:dyDescent="0.25">
      <c r="A292" s="7" t="s">
        <v>628</v>
      </c>
      <c r="B292" s="7" t="s">
        <v>631</v>
      </c>
      <c r="C292" s="6">
        <v>20000</v>
      </c>
      <c r="D292" s="7" t="s">
        <v>75</v>
      </c>
      <c r="E292" s="16" t="s">
        <v>632</v>
      </c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  <c r="AM292" s="7"/>
      <c r="AN292" s="7"/>
      <c r="AO292" s="7"/>
      <c r="AP292" s="7"/>
      <c r="AQ292" s="7"/>
      <c r="AR292" s="7"/>
      <c r="AS292" s="7"/>
      <c r="AT292" s="7"/>
      <c r="AU292" s="7"/>
      <c r="AV292" s="7"/>
      <c r="AW292" s="7"/>
      <c r="AX292" s="7"/>
      <c r="AY292" s="7"/>
      <c r="AZ292" s="7"/>
      <c r="BA292" s="7"/>
      <c r="BB292" s="7"/>
      <c r="BC292" s="6">
        <v>20000</v>
      </c>
      <c r="BD292" s="7"/>
      <c r="BE292" s="7"/>
      <c r="BF292" s="7"/>
      <c r="BG292" s="7"/>
      <c r="BH292" s="7"/>
      <c r="BI292" s="7"/>
      <c r="BJ292" s="7"/>
      <c r="BK292" s="7"/>
      <c r="BL292" s="7"/>
      <c r="BM292" s="7"/>
      <c r="BN292" s="7"/>
    </row>
    <row r="293" spans="1:66" s="2" customFormat="1" ht="63" x14ac:dyDescent="0.25">
      <c r="A293" s="7" t="s">
        <v>628</v>
      </c>
      <c r="B293" s="7" t="s">
        <v>633</v>
      </c>
      <c r="C293" s="6">
        <v>2000</v>
      </c>
      <c r="D293" s="7" t="s">
        <v>75</v>
      </c>
      <c r="E293" s="16" t="s">
        <v>634</v>
      </c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  <c r="AM293" s="7"/>
      <c r="AN293" s="7"/>
      <c r="AO293" s="7"/>
      <c r="AP293" s="7"/>
      <c r="AQ293" s="7"/>
      <c r="AR293" s="7"/>
      <c r="AS293" s="7"/>
      <c r="AT293" s="7"/>
      <c r="AU293" s="7"/>
      <c r="AV293" s="7"/>
      <c r="AW293" s="7"/>
      <c r="AX293" s="7"/>
      <c r="AY293" s="7"/>
      <c r="AZ293" s="7"/>
      <c r="BA293" s="7"/>
      <c r="BB293" s="7"/>
      <c r="BC293" s="6">
        <v>2000</v>
      </c>
      <c r="BD293" s="7"/>
      <c r="BE293" s="7"/>
      <c r="BF293" s="7"/>
      <c r="BG293" s="7"/>
      <c r="BH293" s="7"/>
      <c r="BI293" s="7"/>
      <c r="BJ293" s="7"/>
      <c r="BK293" s="7"/>
      <c r="BL293" s="7"/>
      <c r="BM293" s="7"/>
      <c r="BN293" s="7"/>
    </row>
    <row r="294" spans="1:66" s="2" customFormat="1" ht="63" x14ac:dyDescent="0.25">
      <c r="A294" s="7" t="s">
        <v>628</v>
      </c>
      <c r="B294" s="7" t="s">
        <v>861</v>
      </c>
      <c r="C294" s="6">
        <v>10000</v>
      </c>
      <c r="D294" s="7" t="s">
        <v>75</v>
      </c>
      <c r="E294" s="7" t="s">
        <v>635</v>
      </c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  <c r="AM294" s="7"/>
      <c r="AN294" s="7"/>
      <c r="AO294" s="7"/>
      <c r="AP294" s="7"/>
      <c r="AQ294" s="7"/>
      <c r="AR294" s="7"/>
      <c r="AS294" s="7"/>
      <c r="AT294" s="7"/>
      <c r="AU294" s="7"/>
      <c r="AV294" s="7"/>
      <c r="AW294" s="7"/>
      <c r="AX294" s="7"/>
      <c r="AY294" s="7"/>
      <c r="AZ294" s="7"/>
      <c r="BA294" s="7"/>
      <c r="BB294" s="7"/>
      <c r="BC294" s="6">
        <v>10000</v>
      </c>
      <c r="BD294" s="7"/>
      <c r="BE294" s="7"/>
      <c r="BF294" s="7"/>
      <c r="BG294" s="7"/>
      <c r="BH294" s="7"/>
      <c r="BI294" s="7"/>
      <c r="BJ294" s="7"/>
      <c r="BK294" s="7"/>
      <c r="BL294" s="7"/>
      <c r="BM294" s="7"/>
      <c r="BN294" s="7"/>
    </row>
    <row r="295" spans="1:66" s="2" customFormat="1" ht="47.25" x14ac:dyDescent="0.25">
      <c r="A295" s="7" t="s">
        <v>628</v>
      </c>
      <c r="B295" s="7" t="s">
        <v>636</v>
      </c>
      <c r="C295" s="6">
        <v>20000</v>
      </c>
      <c r="D295" s="7" t="s">
        <v>215</v>
      </c>
      <c r="E295" s="7" t="s">
        <v>637</v>
      </c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  <c r="AM295" s="7"/>
      <c r="AN295" s="7"/>
      <c r="AO295" s="7"/>
      <c r="AP295" s="7"/>
      <c r="AQ295" s="7"/>
      <c r="AR295" s="7"/>
      <c r="AS295" s="7"/>
      <c r="AT295" s="7"/>
      <c r="AU295" s="7"/>
      <c r="AV295" s="7"/>
      <c r="AW295" s="7"/>
      <c r="AX295" s="7"/>
      <c r="AY295" s="7"/>
      <c r="AZ295" s="7"/>
      <c r="BA295" s="7"/>
      <c r="BB295" s="7"/>
      <c r="BC295" s="6">
        <v>20000</v>
      </c>
      <c r="BD295" s="7"/>
      <c r="BE295" s="7"/>
      <c r="BF295" s="7"/>
      <c r="BG295" s="7"/>
      <c r="BH295" s="7"/>
      <c r="BI295" s="7"/>
      <c r="BJ295" s="7"/>
      <c r="BK295" s="7"/>
      <c r="BL295" s="7"/>
      <c r="BM295" s="7"/>
      <c r="BN295" s="7"/>
    </row>
    <row r="296" spans="1:66" s="2" customFormat="1" ht="47.25" x14ac:dyDescent="0.25">
      <c r="A296" s="7" t="s">
        <v>628</v>
      </c>
      <c r="B296" s="7" t="s">
        <v>638</v>
      </c>
      <c r="C296" s="6">
        <v>7100</v>
      </c>
      <c r="D296" s="7" t="s">
        <v>927</v>
      </c>
      <c r="E296" s="7" t="s">
        <v>640</v>
      </c>
      <c r="F296" s="7" t="s">
        <v>639</v>
      </c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  <c r="AM296" s="7"/>
      <c r="AN296" s="7"/>
      <c r="AO296" s="7"/>
      <c r="AP296" s="7"/>
      <c r="AQ296" s="7"/>
      <c r="AR296" s="7"/>
      <c r="AS296" s="7"/>
      <c r="AT296" s="7"/>
      <c r="AU296" s="7"/>
      <c r="AV296" s="7"/>
      <c r="AW296" s="7"/>
      <c r="AX296" s="7"/>
      <c r="AY296" s="7"/>
      <c r="AZ296" s="7"/>
      <c r="BA296" s="7"/>
      <c r="BB296" s="7"/>
      <c r="BC296" s="6">
        <v>7100</v>
      </c>
      <c r="BD296" s="7"/>
      <c r="BE296" s="7"/>
      <c r="BF296" s="7"/>
      <c r="BG296" s="7"/>
      <c r="BH296" s="7"/>
      <c r="BI296" s="7"/>
      <c r="BJ296" s="7"/>
      <c r="BK296" s="7"/>
      <c r="BL296" s="7"/>
      <c r="BM296" s="7"/>
      <c r="BN296" s="7"/>
    </row>
    <row r="297" spans="1:66" s="2" customFormat="1" ht="47.25" x14ac:dyDescent="0.25">
      <c r="A297" s="7" t="s">
        <v>628</v>
      </c>
      <c r="B297" s="7" t="s">
        <v>641</v>
      </c>
      <c r="C297" s="6">
        <v>19000</v>
      </c>
      <c r="D297" s="7" t="s">
        <v>928</v>
      </c>
      <c r="E297" s="17" t="s">
        <v>642</v>
      </c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  <c r="AM297" s="7"/>
      <c r="AN297" s="7"/>
      <c r="AO297" s="7"/>
      <c r="AP297" s="7"/>
      <c r="AQ297" s="7"/>
      <c r="AR297" s="7"/>
      <c r="AS297" s="7"/>
      <c r="AT297" s="7"/>
      <c r="AU297" s="7"/>
      <c r="AV297" s="7"/>
      <c r="AW297" s="7"/>
      <c r="AX297" s="7"/>
      <c r="AY297" s="7"/>
      <c r="AZ297" s="7"/>
      <c r="BA297" s="7"/>
      <c r="BB297" s="7"/>
      <c r="BC297" s="6">
        <v>19000</v>
      </c>
      <c r="BD297" s="7"/>
      <c r="BE297" s="7"/>
      <c r="BF297" s="7"/>
      <c r="BG297" s="7"/>
      <c r="BH297" s="7"/>
      <c r="BI297" s="7"/>
      <c r="BJ297" s="7"/>
      <c r="BK297" s="7"/>
      <c r="BL297" s="7"/>
      <c r="BM297" s="7"/>
      <c r="BN297" s="7"/>
    </row>
    <row r="298" spans="1:66" s="2" customFormat="1" ht="31.5" x14ac:dyDescent="0.25">
      <c r="A298" s="7" t="s">
        <v>643</v>
      </c>
      <c r="B298" s="7" t="s">
        <v>644</v>
      </c>
      <c r="C298" s="6">
        <v>25000</v>
      </c>
      <c r="D298" s="7" t="s">
        <v>645</v>
      </c>
      <c r="E298" s="7" t="s">
        <v>646</v>
      </c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  <c r="AM298" s="7"/>
      <c r="AN298" s="7"/>
      <c r="AO298" s="7"/>
      <c r="AP298" s="7"/>
      <c r="AQ298" s="7"/>
      <c r="AR298" s="7"/>
      <c r="AS298" s="7"/>
      <c r="AT298" s="7"/>
      <c r="AU298" s="7"/>
      <c r="AV298" s="7"/>
      <c r="AW298" s="7"/>
      <c r="AX298" s="7"/>
      <c r="AY298" s="7"/>
      <c r="AZ298" s="7"/>
      <c r="BA298" s="7"/>
      <c r="BB298" s="7"/>
      <c r="BC298" s="7"/>
      <c r="BD298" s="6">
        <v>25000</v>
      </c>
      <c r="BE298" s="7"/>
      <c r="BF298" s="7"/>
      <c r="BG298" s="7"/>
      <c r="BH298" s="7"/>
      <c r="BI298" s="7"/>
      <c r="BJ298" s="7"/>
      <c r="BK298" s="7"/>
      <c r="BL298" s="7"/>
      <c r="BM298" s="7"/>
      <c r="BN298" s="7"/>
    </row>
    <row r="299" spans="1:66" s="2" customFormat="1" ht="31.5" x14ac:dyDescent="0.25">
      <c r="A299" s="7" t="s">
        <v>643</v>
      </c>
      <c r="B299" s="7" t="s">
        <v>602</v>
      </c>
      <c r="C299" s="6">
        <v>170000</v>
      </c>
      <c r="D299" s="7" t="s">
        <v>647</v>
      </c>
      <c r="E299" s="7" t="s">
        <v>646</v>
      </c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  <c r="AM299" s="7"/>
      <c r="AN299" s="7"/>
      <c r="AO299" s="7"/>
      <c r="AP299" s="7"/>
      <c r="AQ299" s="7"/>
      <c r="AR299" s="7"/>
      <c r="AS299" s="7"/>
      <c r="AT299" s="7"/>
      <c r="AU299" s="7"/>
      <c r="AV299" s="7"/>
      <c r="AW299" s="7"/>
      <c r="AX299" s="7"/>
      <c r="AY299" s="7"/>
      <c r="AZ299" s="7"/>
      <c r="BA299" s="7"/>
      <c r="BB299" s="7"/>
      <c r="BC299" s="7"/>
      <c r="BD299" s="6">
        <v>170000</v>
      </c>
      <c r="BE299" s="7"/>
      <c r="BF299" s="7"/>
      <c r="BG299" s="7"/>
      <c r="BH299" s="7"/>
      <c r="BI299" s="7"/>
      <c r="BJ299" s="7"/>
      <c r="BK299" s="7"/>
      <c r="BL299" s="7"/>
      <c r="BM299" s="7"/>
      <c r="BN299" s="7"/>
    </row>
    <row r="300" spans="1:66" s="2" customFormat="1" ht="47.25" x14ac:dyDescent="0.25">
      <c r="A300" s="7" t="s">
        <v>643</v>
      </c>
      <c r="B300" s="7" t="s">
        <v>648</v>
      </c>
      <c r="C300" s="6">
        <v>75000</v>
      </c>
      <c r="D300" s="7" t="s">
        <v>929</v>
      </c>
      <c r="E300" s="7" t="s">
        <v>649</v>
      </c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  <c r="AM300" s="7"/>
      <c r="AN300" s="7"/>
      <c r="AO300" s="7"/>
      <c r="AP300" s="7"/>
      <c r="AQ300" s="7"/>
      <c r="AR300" s="7"/>
      <c r="AS300" s="7"/>
      <c r="AT300" s="7"/>
      <c r="AU300" s="7"/>
      <c r="AV300" s="7"/>
      <c r="AW300" s="7"/>
      <c r="AX300" s="7"/>
      <c r="AY300" s="7"/>
      <c r="AZ300" s="7"/>
      <c r="BA300" s="7"/>
      <c r="BB300" s="7"/>
      <c r="BC300" s="7"/>
      <c r="BD300" s="6">
        <v>75000</v>
      </c>
      <c r="BE300" s="7"/>
      <c r="BF300" s="7"/>
      <c r="BG300" s="7"/>
      <c r="BH300" s="7"/>
      <c r="BI300" s="7"/>
      <c r="BJ300" s="7"/>
      <c r="BK300" s="7"/>
      <c r="BL300" s="7"/>
      <c r="BM300" s="7"/>
      <c r="BN300" s="7"/>
    </row>
    <row r="301" spans="1:66" s="2" customFormat="1" ht="31.5" x14ac:dyDescent="0.25">
      <c r="A301" s="7" t="s">
        <v>643</v>
      </c>
      <c r="B301" s="7" t="s">
        <v>650</v>
      </c>
      <c r="C301" s="6">
        <v>50000</v>
      </c>
      <c r="D301" s="7" t="s">
        <v>651</v>
      </c>
      <c r="E301" s="7" t="s">
        <v>649</v>
      </c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  <c r="AM301" s="7"/>
      <c r="AN301" s="7"/>
      <c r="AO301" s="7"/>
      <c r="AP301" s="7"/>
      <c r="AQ301" s="7"/>
      <c r="AR301" s="7"/>
      <c r="AS301" s="7"/>
      <c r="AT301" s="7"/>
      <c r="AU301" s="7"/>
      <c r="AV301" s="7"/>
      <c r="AW301" s="7"/>
      <c r="AX301" s="7"/>
      <c r="AY301" s="7"/>
      <c r="AZ301" s="7"/>
      <c r="BA301" s="7"/>
      <c r="BB301" s="7"/>
      <c r="BC301" s="7"/>
      <c r="BD301" s="6">
        <v>50000</v>
      </c>
      <c r="BE301" s="7"/>
      <c r="BF301" s="7"/>
      <c r="BG301" s="7"/>
      <c r="BH301" s="7"/>
      <c r="BI301" s="7"/>
      <c r="BJ301" s="7"/>
      <c r="BK301" s="7"/>
      <c r="BL301" s="7"/>
      <c r="BM301" s="7"/>
      <c r="BN301" s="7"/>
    </row>
    <row r="302" spans="1:66" s="2" customFormat="1" ht="31.5" x14ac:dyDescent="0.25">
      <c r="A302" s="7" t="s">
        <v>643</v>
      </c>
      <c r="B302" s="7" t="s">
        <v>652</v>
      </c>
      <c r="C302" s="6">
        <v>80000</v>
      </c>
      <c r="D302" s="7" t="s">
        <v>645</v>
      </c>
      <c r="E302" s="7" t="s">
        <v>653</v>
      </c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  <c r="AM302" s="7"/>
      <c r="AN302" s="7"/>
      <c r="AO302" s="7"/>
      <c r="AP302" s="7"/>
      <c r="AQ302" s="7"/>
      <c r="AR302" s="7"/>
      <c r="AS302" s="7"/>
      <c r="AT302" s="7"/>
      <c r="AU302" s="7"/>
      <c r="AV302" s="7"/>
      <c r="AW302" s="7"/>
      <c r="AX302" s="7"/>
      <c r="AY302" s="7"/>
      <c r="AZ302" s="7"/>
      <c r="BA302" s="7"/>
      <c r="BB302" s="7"/>
      <c r="BC302" s="7"/>
      <c r="BD302" s="6">
        <v>80000</v>
      </c>
      <c r="BE302" s="7"/>
      <c r="BF302" s="7"/>
      <c r="BG302" s="7"/>
      <c r="BH302" s="7"/>
      <c r="BI302" s="7"/>
      <c r="BJ302" s="7"/>
      <c r="BK302" s="7"/>
      <c r="BL302" s="7"/>
      <c r="BM302" s="7"/>
      <c r="BN302" s="7"/>
    </row>
    <row r="303" spans="1:66" s="2" customFormat="1" ht="31.5" x14ac:dyDescent="0.25">
      <c r="A303" s="7" t="s">
        <v>643</v>
      </c>
      <c r="B303" s="7" t="s">
        <v>878</v>
      </c>
      <c r="C303" s="6">
        <v>30000</v>
      </c>
      <c r="D303" s="7" t="s">
        <v>651</v>
      </c>
      <c r="E303" s="7" t="s">
        <v>670</v>
      </c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  <c r="AM303" s="7"/>
      <c r="AN303" s="7"/>
      <c r="AO303" s="7"/>
      <c r="AP303" s="7"/>
      <c r="AQ303" s="7"/>
      <c r="AR303" s="7"/>
      <c r="AS303" s="7"/>
      <c r="AT303" s="7"/>
      <c r="AU303" s="7"/>
      <c r="AV303" s="7"/>
      <c r="AW303" s="7"/>
      <c r="AX303" s="7"/>
      <c r="AY303" s="7"/>
      <c r="AZ303" s="7"/>
      <c r="BA303" s="7"/>
      <c r="BB303" s="7"/>
      <c r="BC303" s="7"/>
      <c r="BD303" s="6">
        <v>30000</v>
      </c>
      <c r="BE303" s="7"/>
      <c r="BF303" s="7"/>
      <c r="BG303" s="7"/>
      <c r="BH303" s="7"/>
      <c r="BI303" s="7"/>
      <c r="BJ303" s="7"/>
      <c r="BK303" s="7"/>
      <c r="BL303" s="7"/>
      <c r="BM303" s="7"/>
      <c r="BN303" s="7"/>
    </row>
    <row r="304" spans="1:66" s="2" customFormat="1" ht="31.5" x14ac:dyDescent="0.25">
      <c r="A304" s="7" t="s">
        <v>643</v>
      </c>
      <c r="B304" s="7" t="s">
        <v>877</v>
      </c>
      <c r="C304" s="6">
        <v>55000</v>
      </c>
      <c r="D304" s="7" t="s">
        <v>932</v>
      </c>
      <c r="E304" s="7" t="s">
        <v>654</v>
      </c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  <c r="AM304" s="7"/>
      <c r="AN304" s="7"/>
      <c r="AO304" s="7"/>
      <c r="AP304" s="7"/>
      <c r="AQ304" s="7"/>
      <c r="AR304" s="7"/>
      <c r="AS304" s="7"/>
      <c r="AT304" s="7"/>
      <c r="AU304" s="7"/>
      <c r="AV304" s="7"/>
      <c r="AW304" s="7"/>
      <c r="AX304" s="7"/>
      <c r="AY304" s="7"/>
      <c r="AZ304" s="7"/>
      <c r="BA304" s="7"/>
      <c r="BB304" s="7"/>
      <c r="BC304" s="7"/>
      <c r="BD304" s="6">
        <v>55000</v>
      </c>
      <c r="BE304" s="7"/>
      <c r="BF304" s="7"/>
      <c r="BG304" s="7"/>
      <c r="BH304" s="7"/>
      <c r="BI304" s="7"/>
      <c r="BJ304" s="7"/>
      <c r="BK304" s="7"/>
      <c r="BL304" s="7"/>
      <c r="BM304" s="7"/>
      <c r="BN304" s="7"/>
    </row>
    <row r="305" spans="1:66" s="2" customFormat="1" ht="31.5" x14ac:dyDescent="0.25">
      <c r="A305" s="7" t="s">
        <v>643</v>
      </c>
      <c r="B305" s="7" t="s">
        <v>876</v>
      </c>
      <c r="C305" s="6">
        <v>70000</v>
      </c>
      <c r="D305" s="7" t="s">
        <v>932</v>
      </c>
      <c r="E305" s="7" t="s">
        <v>654</v>
      </c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  <c r="AM305" s="7"/>
      <c r="AN305" s="7"/>
      <c r="AO305" s="7"/>
      <c r="AP305" s="7"/>
      <c r="AQ305" s="7"/>
      <c r="AR305" s="7"/>
      <c r="AS305" s="7"/>
      <c r="AT305" s="7"/>
      <c r="AU305" s="7"/>
      <c r="AV305" s="7"/>
      <c r="AW305" s="7"/>
      <c r="AX305" s="7"/>
      <c r="AY305" s="7"/>
      <c r="AZ305" s="7"/>
      <c r="BA305" s="7"/>
      <c r="BB305" s="7"/>
      <c r="BC305" s="7"/>
      <c r="BD305" s="6">
        <v>70000</v>
      </c>
      <c r="BE305" s="7"/>
      <c r="BF305" s="7"/>
      <c r="BG305" s="7"/>
      <c r="BH305" s="7"/>
      <c r="BI305" s="7"/>
      <c r="BJ305" s="7"/>
      <c r="BK305" s="7"/>
      <c r="BL305" s="7"/>
      <c r="BM305" s="7"/>
      <c r="BN305" s="7"/>
    </row>
    <row r="306" spans="1:66" s="2" customFormat="1" ht="31.5" x14ac:dyDescent="0.25">
      <c r="A306" s="7" t="s">
        <v>643</v>
      </c>
      <c r="B306" s="7" t="s">
        <v>655</v>
      </c>
      <c r="C306" s="6">
        <v>70000</v>
      </c>
      <c r="D306" s="7" t="s">
        <v>932</v>
      </c>
      <c r="E306" s="7" t="s">
        <v>656</v>
      </c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  <c r="AM306" s="7"/>
      <c r="AN306" s="7"/>
      <c r="AO306" s="7"/>
      <c r="AP306" s="7"/>
      <c r="AQ306" s="7"/>
      <c r="AR306" s="7"/>
      <c r="AS306" s="7"/>
      <c r="AT306" s="7"/>
      <c r="AU306" s="7"/>
      <c r="AV306" s="7"/>
      <c r="AW306" s="7"/>
      <c r="AX306" s="7"/>
      <c r="AY306" s="7"/>
      <c r="AZ306" s="7"/>
      <c r="BA306" s="7"/>
      <c r="BB306" s="7"/>
      <c r="BC306" s="7"/>
      <c r="BD306" s="6">
        <v>70000</v>
      </c>
      <c r="BE306" s="7"/>
      <c r="BF306" s="7"/>
      <c r="BG306" s="7"/>
      <c r="BH306" s="7"/>
      <c r="BI306" s="7"/>
      <c r="BJ306" s="7"/>
      <c r="BK306" s="7"/>
      <c r="BL306" s="7"/>
      <c r="BM306" s="7"/>
      <c r="BN306" s="7"/>
    </row>
    <row r="307" spans="1:66" s="2" customFormat="1" ht="31.5" x14ac:dyDescent="0.25">
      <c r="A307" s="7" t="s">
        <v>643</v>
      </c>
      <c r="B307" s="7" t="s">
        <v>875</v>
      </c>
      <c r="C307" s="32">
        <v>30000</v>
      </c>
      <c r="D307" s="7" t="s">
        <v>932</v>
      </c>
      <c r="E307" s="7" t="s">
        <v>657</v>
      </c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  <c r="AM307" s="7"/>
      <c r="AN307" s="7"/>
      <c r="AO307" s="7"/>
      <c r="AP307" s="7"/>
      <c r="AQ307" s="7"/>
      <c r="AR307" s="7"/>
      <c r="AS307" s="7"/>
      <c r="AT307" s="7"/>
      <c r="AU307" s="7"/>
      <c r="AV307" s="7"/>
      <c r="AW307" s="7"/>
      <c r="AX307" s="7"/>
      <c r="AY307" s="7"/>
      <c r="AZ307" s="7"/>
      <c r="BA307" s="7"/>
      <c r="BB307" s="7"/>
      <c r="BC307" s="7"/>
      <c r="BD307" s="34">
        <v>30000</v>
      </c>
      <c r="BE307" s="7"/>
      <c r="BF307" s="7"/>
      <c r="BG307" s="7"/>
      <c r="BH307" s="7"/>
      <c r="BI307" s="7"/>
      <c r="BJ307" s="7"/>
      <c r="BK307" s="7"/>
      <c r="BL307" s="7"/>
      <c r="BM307" s="7"/>
      <c r="BN307" s="7"/>
    </row>
    <row r="308" spans="1:66" s="2" customFormat="1" ht="31.5" x14ac:dyDescent="0.25">
      <c r="A308" s="7" t="s">
        <v>643</v>
      </c>
      <c r="B308" s="7" t="s">
        <v>658</v>
      </c>
      <c r="C308" s="6">
        <v>45000</v>
      </c>
      <c r="D308" s="7" t="s">
        <v>932</v>
      </c>
      <c r="E308" s="7" t="s">
        <v>659</v>
      </c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  <c r="AM308" s="7"/>
      <c r="AN308" s="7"/>
      <c r="AO308" s="7"/>
      <c r="AP308" s="7"/>
      <c r="AQ308" s="7"/>
      <c r="AR308" s="7"/>
      <c r="AS308" s="7"/>
      <c r="AT308" s="7"/>
      <c r="AU308" s="7"/>
      <c r="AV308" s="7"/>
      <c r="AW308" s="7"/>
      <c r="AX308" s="7"/>
      <c r="AY308" s="7"/>
      <c r="AZ308" s="7"/>
      <c r="BA308" s="7"/>
      <c r="BB308" s="7"/>
      <c r="BC308" s="7"/>
      <c r="BD308" s="6">
        <v>45000</v>
      </c>
      <c r="BE308" s="7"/>
      <c r="BF308" s="7"/>
      <c r="BG308" s="7"/>
      <c r="BH308" s="7"/>
      <c r="BI308" s="7"/>
      <c r="BJ308" s="7"/>
      <c r="BK308" s="7"/>
      <c r="BL308" s="7"/>
      <c r="BM308" s="7"/>
      <c r="BN308" s="7"/>
    </row>
    <row r="309" spans="1:66" s="2" customFormat="1" ht="31.5" x14ac:dyDescent="0.25">
      <c r="A309" s="7" t="s">
        <v>643</v>
      </c>
      <c r="B309" s="7" t="s">
        <v>660</v>
      </c>
      <c r="C309" s="6">
        <v>13000</v>
      </c>
      <c r="D309" s="7" t="s">
        <v>932</v>
      </c>
      <c r="E309" s="7" t="s">
        <v>661</v>
      </c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  <c r="AM309" s="7"/>
      <c r="AN309" s="7"/>
      <c r="AO309" s="7"/>
      <c r="AP309" s="7"/>
      <c r="AQ309" s="7"/>
      <c r="AR309" s="7"/>
      <c r="AS309" s="7"/>
      <c r="AT309" s="7"/>
      <c r="AU309" s="7"/>
      <c r="AV309" s="7"/>
      <c r="AW309" s="7"/>
      <c r="AX309" s="7"/>
      <c r="AY309" s="7"/>
      <c r="AZ309" s="7"/>
      <c r="BA309" s="7"/>
      <c r="BB309" s="7"/>
      <c r="BC309" s="7"/>
      <c r="BD309" s="6">
        <v>13000</v>
      </c>
      <c r="BE309" s="7"/>
      <c r="BF309" s="7"/>
      <c r="BG309" s="7"/>
      <c r="BH309" s="7"/>
      <c r="BI309" s="7"/>
      <c r="BJ309" s="7"/>
      <c r="BK309" s="7"/>
      <c r="BL309" s="7"/>
      <c r="BM309" s="7"/>
      <c r="BN309" s="7"/>
    </row>
    <row r="310" spans="1:66" s="2" customFormat="1" ht="31.5" x14ac:dyDescent="0.25">
      <c r="A310" s="7" t="s">
        <v>643</v>
      </c>
      <c r="B310" s="7" t="s">
        <v>662</v>
      </c>
      <c r="C310" s="6">
        <v>60000</v>
      </c>
      <c r="D310" s="7" t="s">
        <v>932</v>
      </c>
      <c r="E310" s="7" t="s">
        <v>663</v>
      </c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  <c r="AM310" s="7"/>
      <c r="AN310" s="7"/>
      <c r="AO310" s="7"/>
      <c r="AP310" s="7"/>
      <c r="AQ310" s="7"/>
      <c r="AR310" s="7"/>
      <c r="AS310" s="7"/>
      <c r="AT310" s="7"/>
      <c r="AU310" s="7"/>
      <c r="AV310" s="7"/>
      <c r="AW310" s="7"/>
      <c r="AX310" s="7"/>
      <c r="AY310" s="7"/>
      <c r="AZ310" s="7"/>
      <c r="BA310" s="7"/>
      <c r="BB310" s="7"/>
      <c r="BC310" s="7"/>
      <c r="BD310" s="6">
        <v>60000</v>
      </c>
      <c r="BE310" s="7"/>
      <c r="BF310" s="7"/>
      <c r="BG310" s="7"/>
      <c r="BH310" s="7"/>
      <c r="BI310" s="7"/>
      <c r="BJ310" s="7"/>
      <c r="BK310" s="7"/>
      <c r="BL310" s="7"/>
      <c r="BM310" s="7"/>
      <c r="BN310" s="7"/>
    </row>
    <row r="311" spans="1:66" s="2" customFormat="1" ht="31.5" x14ac:dyDescent="0.25">
      <c r="A311" s="7" t="s">
        <v>643</v>
      </c>
      <c r="B311" s="7" t="s">
        <v>664</v>
      </c>
      <c r="C311" s="6">
        <v>6000</v>
      </c>
      <c r="D311" s="7" t="s">
        <v>651</v>
      </c>
      <c r="E311" s="7" t="s">
        <v>663</v>
      </c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  <c r="AM311" s="7"/>
      <c r="AN311" s="7"/>
      <c r="AO311" s="7"/>
      <c r="AP311" s="7"/>
      <c r="AQ311" s="7"/>
      <c r="AR311" s="7"/>
      <c r="AS311" s="7"/>
      <c r="AT311" s="7"/>
      <c r="AU311" s="7"/>
      <c r="AV311" s="7"/>
      <c r="AW311" s="7"/>
      <c r="AX311" s="7"/>
      <c r="AY311" s="7"/>
      <c r="AZ311" s="7"/>
      <c r="BA311" s="7"/>
      <c r="BB311" s="7"/>
      <c r="BC311" s="7"/>
      <c r="BD311" s="6">
        <v>6000</v>
      </c>
      <c r="BE311" s="7"/>
      <c r="BF311" s="7"/>
      <c r="BG311" s="7"/>
      <c r="BH311" s="7"/>
      <c r="BI311" s="7"/>
      <c r="BJ311" s="7"/>
      <c r="BK311" s="7"/>
      <c r="BL311" s="7"/>
      <c r="BM311" s="7"/>
      <c r="BN311" s="7"/>
    </row>
    <row r="312" spans="1:66" s="2" customFormat="1" ht="31.5" x14ac:dyDescent="0.25">
      <c r="A312" s="7" t="s">
        <v>643</v>
      </c>
      <c r="B312" s="7" t="s">
        <v>665</v>
      </c>
      <c r="C312" s="6">
        <v>100800</v>
      </c>
      <c r="D312" s="7" t="s">
        <v>651</v>
      </c>
      <c r="E312" s="7" t="s">
        <v>666</v>
      </c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  <c r="AM312" s="7"/>
      <c r="AN312" s="7"/>
      <c r="AO312" s="7"/>
      <c r="AP312" s="7"/>
      <c r="AQ312" s="7"/>
      <c r="AR312" s="7"/>
      <c r="AS312" s="7"/>
      <c r="AT312" s="7"/>
      <c r="AU312" s="7"/>
      <c r="AV312" s="7"/>
      <c r="AW312" s="7"/>
      <c r="AX312" s="7"/>
      <c r="AY312" s="7"/>
      <c r="AZ312" s="7"/>
      <c r="BA312" s="7"/>
      <c r="BB312" s="7"/>
      <c r="BC312" s="7"/>
      <c r="BD312" s="6">
        <v>100800</v>
      </c>
      <c r="BE312" s="7"/>
      <c r="BF312" s="7"/>
      <c r="BG312" s="7"/>
      <c r="BH312" s="7"/>
      <c r="BI312" s="7"/>
      <c r="BJ312" s="7"/>
      <c r="BK312" s="7"/>
      <c r="BL312" s="7"/>
      <c r="BM312" s="7"/>
      <c r="BN312" s="7"/>
    </row>
    <row r="313" spans="1:66" s="2" customFormat="1" ht="31.5" x14ac:dyDescent="0.25">
      <c r="A313" s="7" t="s">
        <v>643</v>
      </c>
      <c r="B313" s="7" t="s">
        <v>667</v>
      </c>
      <c r="C313" s="6">
        <v>40000</v>
      </c>
      <c r="D313" s="7" t="s">
        <v>929</v>
      </c>
      <c r="E313" s="7" t="s">
        <v>666</v>
      </c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  <c r="AM313" s="7"/>
      <c r="AN313" s="7"/>
      <c r="AO313" s="7"/>
      <c r="AP313" s="7"/>
      <c r="AQ313" s="7"/>
      <c r="AR313" s="7"/>
      <c r="AS313" s="7"/>
      <c r="AT313" s="7"/>
      <c r="AU313" s="7"/>
      <c r="AV313" s="7"/>
      <c r="AW313" s="7"/>
      <c r="AX313" s="7"/>
      <c r="AY313" s="7"/>
      <c r="AZ313" s="7"/>
      <c r="BA313" s="7"/>
      <c r="BB313" s="7"/>
      <c r="BC313" s="7"/>
      <c r="BD313" s="6">
        <v>40000</v>
      </c>
      <c r="BE313" s="7"/>
      <c r="BF313" s="7"/>
      <c r="BG313" s="7"/>
      <c r="BH313" s="7"/>
      <c r="BI313" s="7"/>
      <c r="BJ313" s="7"/>
      <c r="BK313" s="7"/>
      <c r="BL313" s="7"/>
      <c r="BM313" s="7"/>
      <c r="BN313" s="7"/>
    </row>
    <row r="314" spans="1:66" s="2" customFormat="1" ht="31.5" x14ac:dyDescent="0.25">
      <c r="A314" s="7" t="s">
        <v>643</v>
      </c>
      <c r="B314" s="7" t="s">
        <v>668</v>
      </c>
      <c r="C314" s="6">
        <v>160000</v>
      </c>
      <c r="D314" s="7" t="s">
        <v>932</v>
      </c>
      <c r="E314" s="7" t="s">
        <v>666</v>
      </c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  <c r="AM314" s="7"/>
      <c r="AN314" s="7"/>
      <c r="AO314" s="7"/>
      <c r="AP314" s="7"/>
      <c r="AQ314" s="7"/>
      <c r="AR314" s="7"/>
      <c r="AS314" s="7"/>
      <c r="AT314" s="7"/>
      <c r="AU314" s="7"/>
      <c r="AV314" s="7"/>
      <c r="AW314" s="7"/>
      <c r="AX314" s="7"/>
      <c r="AY314" s="7"/>
      <c r="AZ314" s="7"/>
      <c r="BA314" s="7"/>
      <c r="BB314" s="7"/>
      <c r="BC314" s="7"/>
      <c r="BD314" s="6">
        <v>160000</v>
      </c>
      <c r="BE314" s="7"/>
      <c r="BF314" s="7"/>
      <c r="BG314" s="7"/>
      <c r="BH314" s="7"/>
      <c r="BI314" s="7"/>
      <c r="BJ314" s="7"/>
      <c r="BK314" s="7"/>
      <c r="BL314" s="7"/>
      <c r="BM314" s="7"/>
      <c r="BN314" s="7"/>
    </row>
    <row r="315" spans="1:66" s="2" customFormat="1" ht="31.5" x14ac:dyDescent="0.25">
      <c r="A315" s="7" t="s">
        <v>643</v>
      </c>
      <c r="B315" s="7" t="s">
        <v>669</v>
      </c>
      <c r="C315" s="6">
        <v>40800</v>
      </c>
      <c r="D315" s="7" t="s">
        <v>932</v>
      </c>
      <c r="E315" s="7" t="s">
        <v>663</v>
      </c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  <c r="AM315" s="7"/>
      <c r="AN315" s="7"/>
      <c r="AO315" s="7"/>
      <c r="AP315" s="7"/>
      <c r="AQ315" s="7"/>
      <c r="AR315" s="7"/>
      <c r="AS315" s="7"/>
      <c r="AT315" s="7"/>
      <c r="AU315" s="7"/>
      <c r="AV315" s="7"/>
      <c r="AW315" s="7"/>
      <c r="AX315" s="7"/>
      <c r="AY315" s="7"/>
      <c r="AZ315" s="7"/>
      <c r="BA315" s="7"/>
      <c r="BB315" s="7"/>
      <c r="BC315" s="7"/>
      <c r="BD315" s="6">
        <v>40800</v>
      </c>
      <c r="BE315" s="7"/>
      <c r="BF315" s="7"/>
      <c r="BG315" s="7"/>
      <c r="BH315" s="7"/>
      <c r="BI315" s="7"/>
      <c r="BJ315" s="7"/>
      <c r="BK315" s="7"/>
      <c r="BL315" s="7"/>
      <c r="BM315" s="7"/>
      <c r="BN315" s="7"/>
    </row>
    <row r="316" spans="1:66" s="2" customFormat="1" ht="31.5" x14ac:dyDescent="0.25">
      <c r="A316" s="7" t="s">
        <v>671</v>
      </c>
      <c r="B316" s="7" t="s">
        <v>672</v>
      </c>
      <c r="C316" s="6">
        <v>40000</v>
      </c>
      <c r="D316" s="18" t="s">
        <v>909</v>
      </c>
      <c r="E316" s="7" t="s">
        <v>673</v>
      </c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  <c r="AM316" s="7"/>
      <c r="AN316" s="7"/>
      <c r="AO316" s="7"/>
      <c r="AP316" s="7"/>
      <c r="AQ316" s="7"/>
      <c r="AR316" s="7"/>
      <c r="AS316" s="7"/>
      <c r="AT316" s="7"/>
      <c r="AU316" s="7"/>
      <c r="AV316" s="7"/>
      <c r="AW316" s="7"/>
      <c r="AX316" s="7"/>
      <c r="AY316" s="7"/>
      <c r="AZ316" s="7"/>
      <c r="BA316" s="7"/>
      <c r="BB316" s="7"/>
      <c r="BC316" s="7"/>
      <c r="BD316" s="7"/>
      <c r="BE316" s="6">
        <v>40000</v>
      </c>
      <c r="BF316" s="7"/>
      <c r="BG316" s="7"/>
      <c r="BH316" s="7"/>
      <c r="BI316" s="7"/>
      <c r="BJ316" s="7"/>
      <c r="BK316" s="7"/>
      <c r="BL316" s="7"/>
      <c r="BM316" s="7"/>
      <c r="BN316" s="7"/>
    </row>
    <row r="317" spans="1:66" s="2" customFormat="1" ht="31.5" x14ac:dyDescent="0.25">
      <c r="A317" s="7" t="s">
        <v>671</v>
      </c>
      <c r="B317" s="7" t="s">
        <v>674</v>
      </c>
      <c r="C317" s="6">
        <v>20000</v>
      </c>
      <c r="D317" s="18" t="s">
        <v>930</v>
      </c>
      <c r="E317" s="7" t="s">
        <v>675</v>
      </c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  <c r="AM317" s="7"/>
      <c r="AN317" s="7"/>
      <c r="AO317" s="7"/>
      <c r="AP317" s="7"/>
      <c r="AQ317" s="7"/>
      <c r="AR317" s="7"/>
      <c r="AS317" s="7"/>
      <c r="AT317" s="7"/>
      <c r="AU317" s="7"/>
      <c r="AV317" s="7"/>
      <c r="AW317" s="7"/>
      <c r="AX317" s="7"/>
      <c r="AY317" s="7"/>
      <c r="AZ317" s="7"/>
      <c r="BA317" s="7"/>
      <c r="BB317" s="7"/>
      <c r="BC317" s="7"/>
      <c r="BD317" s="7"/>
      <c r="BE317" s="6">
        <v>20000</v>
      </c>
      <c r="BF317" s="7"/>
      <c r="BG317" s="7"/>
      <c r="BH317" s="7"/>
      <c r="BI317" s="7"/>
      <c r="BJ317" s="7"/>
      <c r="BK317" s="7"/>
      <c r="BL317" s="7"/>
      <c r="BM317" s="7"/>
      <c r="BN317" s="7"/>
    </row>
    <row r="318" spans="1:66" s="2" customFormat="1" ht="47.25" x14ac:dyDescent="0.25">
      <c r="A318" s="7" t="s">
        <v>671</v>
      </c>
      <c r="B318" s="7" t="s">
        <v>676</v>
      </c>
      <c r="C318" s="6">
        <v>21000</v>
      </c>
      <c r="D318" s="7" t="s">
        <v>931</v>
      </c>
      <c r="E318" s="7" t="s">
        <v>677</v>
      </c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  <c r="AM318" s="7"/>
      <c r="AN318" s="7"/>
      <c r="AO318" s="7"/>
      <c r="AP318" s="7"/>
      <c r="AQ318" s="7"/>
      <c r="AR318" s="7"/>
      <c r="AS318" s="7"/>
      <c r="AT318" s="7"/>
      <c r="AU318" s="7"/>
      <c r="AV318" s="7"/>
      <c r="AW318" s="7"/>
      <c r="AX318" s="7"/>
      <c r="AY318" s="7"/>
      <c r="AZ318" s="7"/>
      <c r="BA318" s="7"/>
      <c r="BB318" s="7"/>
      <c r="BC318" s="7"/>
      <c r="BD318" s="7"/>
      <c r="BE318" s="6">
        <v>21000</v>
      </c>
      <c r="BF318" s="7"/>
      <c r="BG318" s="7"/>
      <c r="BH318" s="7"/>
      <c r="BI318" s="7"/>
      <c r="BJ318" s="7"/>
      <c r="BK318" s="7"/>
      <c r="BL318" s="7"/>
      <c r="BM318" s="7"/>
      <c r="BN318" s="7"/>
    </row>
    <row r="319" spans="1:66" s="2" customFormat="1" ht="47.25" x14ac:dyDescent="0.25">
      <c r="A319" s="7" t="s">
        <v>678</v>
      </c>
      <c r="B319" s="7" t="s">
        <v>679</v>
      </c>
      <c r="C319" s="6">
        <v>25000</v>
      </c>
      <c r="D319" s="7" t="s">
        <v>147</v>
      </c>
      <c r="E319" s="7" t="s">
        <v>682</v>
      </c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  <c r="AM319" s="7"/>
      <c r="AN319" s="7"/>
      <c r="AO319" s="7"/>
      <c r="AP319" s="7"/>
      <c r="AQ319" s="7"/>
      <c r="AR319" s="7"/>
      <c r="AS319" s="7"/>
      <c r="AT319" s="7"/>
      <c r="AU319" s="7"/>
      <c r="AV319" s="7"/>
      <c r="AW319" s="7"/>
      <c r="AX319" s="7"/>
      <c r="AY319" s="7"/>
      <c r="AZ319" s="7"/>
      <c r="BA319" s="7"/>
      <c r="BB319" s="7"/>
      <c r="BC319" s="7"/>
      <c r="BD319" s="7"/>
      <c r="BE319" s="6">
        <v>25000</v>
      </c>
      <c r="BF319" s="7"/>
      <c r="BG319" s="7"/>
      <c r="BH319" s="7"/>
      <c r="BI319" s="7"/>
      <c r="BJ319" s="7"/>
      <c r="BK319" s="7"/>
      <c r="BL319" s="7"/>
      <c r="BM319" s="7"/>
      <c r="BN319" s="7"/>
    </row>
    <row r="320" spans="1:66" s="2" customFormat="1" ht="31.5" x14ac:dyDescent="0.25">
      <c r="A320" s="7" t="s">
        <v>678</v>
      </c>
      <c r="B320" s="7" t="s">
        <v>680</v>
      </c>
      <c r="C320" s="6">
        <v>5000</v>
      </c>
      <c r="D320" s="7" t="s">
        <v>681</v>
      </c>
      <c r="E320" s="7" t="s">
        <v>683</v>
      </c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  <c r="AM320" s="7"/>
      <c r="AN320" s="7"/>
      <c r="AO320" s="7"/>
      <c r="AP320" s="7"/>
      <c r="AQ320" s="7"/>
      <c r="AR320" s="7"/>
      <c r="AS320" s="7"/>
      <c r="AT320" s="7"/>
      <c r="AU320" s="7"/>
      <c r="AV320" s="7"/>
      <c r="AW320" s="7"/>
      <c r="AX320" s="7"/>
      <c r="AY320" s="7"/>
      <c r="AZ320" s="7"/>
      <c r="BA320" s="7"/>
      <c r="BB320" s="7"/>
      <c r="BC320" s="7"/>
      <c r="BD320" s="7"/>
      <c r="BE320" s="7"/>
      <c r="BF320" s="6">
        <v>5000</v>
      </c>
      <c r="BG320" s="7"/>
      <c r="BH320" s="7"/>
      <c r="BI320" s="7"/>
      <c r="BJ320" s="7"/>
      <c r="BK320" s="7"/>
      <c r="BL320" s="7"/>
      <c r="BM320" s="7"/>
      <c r="BN320" s="7"/>
    </row>
    <row r="321" spans="1:66" s="2" customFormat="1" ht="31.5" x14ac:dyDescent="0.25">
      <c r="A321" s="7" t="s">
        <v>684</v>
      </c>
      <c r="B321" s="7" t="s">
        <v>685</v>
      </c>
      <c r="C321" s="6">
        <v>45000</v>
      </c>
      <c r="D321" s="7" t="s">
        <v>686</v>
      </c>
      <c r="E321" s="7" t="s">
        <v>687</v>
      </c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  <c r="AM321" s="7"/>
      <c r="AN321" s="7"/>
      <c r="AO321" s="7"/>
      <c r="AP321" s="7"/>
      <c r="AQ321" s="7"/>
      <c r="AR321" s="7"/>
      <c r="AS321" s="7"/>
      <c r="AT321" s="7"/>
      <c r="AU321" s="7"/>
      <c r="AV321" s="7"/>
      <c r="AW321" s="7"/>
      <c r="AX321" s="7"/>
      <c r="AY321" s="7"/>
      <c r="AZ321" s="7"/>
      <c r="BA321" s="7"/>
      <c r="BB321" s="7"/>
      <c r="BC321" s="7"/>
      <c r="BD321" s="7"/>
      <c r="BE321" s="7"/>
      <c r="BF321" s="7"/>
      <c r="BG321" s="6">
        <v>45000</v>
      </c>
      <c r="BH321" s="7"/>
      <c r="BI321" s="7"/>
      <c r="BJ321" s="7"/>
      <c r="BK321" s="7"/>
      <c r="BL321" s="7"/>
      <c r="BM321" s="7"/>
      <c r="BN321" s="7"/>
    </row>
    <row r="322" spans="1:66" s="2" customFormat="1" ht="31.5" x14ac:dyDescent="0.25">
      <c r="A322" s="7" t="s">
        <v>684</v>
      </c>
      <c r="B322" s="7" t="s">
        <v>688</v>
      </c>
      <c r="C322" s="6">
        <v>10000</v>
      </c>
      <c r="D322" s="7" t="s">
        <v>951</v>
      </c>
      <c r="E322" s="7" t="s">
        <v>690</v>
      </c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  <c r="AM322" s="7"/>
      <c r="AN322" s="7"/>
      <c r="AO322" s="7"/>
      <c r="AP322" s="7"/>
      <c r="AQ322" s="7"/>
      <c r="AR322" s="7"/>
      <c r="AS322" s="7"/>
      <c r="AT322" s="7"/>
      <c r="AU322" s="7"/>
      <c r="AV322" s="7"/>
      <c r="AW322" s="7"/>
      <c r="AX322" s="7"/>
      <c r="AY322" s="7"/>
      <c r="AZ322" s="7"/>
      <c r="BA322" s="7"/>
      <c r="BB322" s="7"/>
      <c r="BC322" s="7"/>
      <c r="BD322" s="7"/>
      <c r="BE322" s="7"/>
      <c r="BF322" s="7"/>
      <c r="BG322" s="6">
        <v>10000</v>
      </c>
      <c r="BH322" s="7"/>
      <c r="BI322" s="7"/>
      <c r="BJ322" s="7"/>
      <c r="BK322" s="7"/>
      <c r="BL322" s="7"/>
      <c r="BM322" s="7"/>
      <c r="BN322" s="7"/>
    </row>
    <row r="323" spans="1:66" s="2" customFormat="1" ht="31.5" x14ac:dyDescent="0.25">
      <c r="A323" s="7" t="s">
        <v>684</v>
      </c>
      <c r="B323" s="7" t="s">
        <v>691</v>
      </c>
      <c r="C323" s="6">
        <v>6000</v>
      </c>
      <c r="D323" s="7" t="s">
        <v>933</v>
      </c>
      <c r="E323" s="7" t="s">
        <v>692</v>
      </c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  <c r="AM323" s="7"/>
      <c r="AN323" s="7"/>
      <c r="AO323" s="7"/>
      <c r="AP323" s="7"/>
      <c r="AQ323" s="7"/>
      <c r="AR323" s="7"/>
      <c r="AS323" s="7"/>
      <c r="AT323" s="7"/>
      <c r="AU323" s="7"/>
      <c r="AV323" s="7"/>
      <c r="AW323" s="7"/>
      <c r="AX323" s="7"/>
      <c r="AY323" s="7"/>
      <c r="AZ323" s="7"/>
      <c r="BA323" s="7"/>
      <c r="BB323" s="7"/>
      <c r="BC323" s="7"/>
      <c r="BD323" s="7"/>
      <c r="BE323" s="7"/>
      <c r="BF323" s="7"/>
      <c r="BG323" s="6">
        <v>6000</v>
      </c>
      <c r="BH323" s="7"/>
      <c r="BI323" s="7"/>
      <c r="BJ323" s="7"/>
      <c r="BK323" s="7"/>
      <c r="BL323" s="7"/>
      <c r="BM323" s="7"/>
      <c r="BN323" s="7"/>
    </row>
    <row r="324" spans="1:66" s="2" customFormat="1" ht="31.5" x14ac:dyDescent="0.25">
      <c r="A324" s="7" t="s">
        <v>684</v>
      </c>
      <c r="B324" s="7" t="s">
        <v>693</v>
      </c>
      <c r="C324" s="6">
        <v>7000</v>
      </c>
      <c r="D324" s="7" t="s">
        <v>933</v>
      </c>
      <c r="E324" s="7" t="s">
        <v>694</v>
      </c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  <c r="AM324" s="7"/>
      <c r="AN324" s="7"/>
      <c r="AO324" s="7"/>
      <c r="AP324" s="7"/>
      <c r="AQ324" s="7"/>
      <c r="AR324" s="7"/>
      <c r="AS324" s="7"/>
      <c r="AT324" s="7"/>
      <c r="AU324" s="7"/>
      <c r="AV324" s="7"/>
      <c r="AW324" s="7"/>
      <c r="AX324" s="7"/>
      <c r="AY324" s="7"/>
      <c r="AZ324" s="7"/>
      <c r="BA324" s="7"/>
      <c r="BB324" s="7"/>
      <c r="BC324" s="7"/>
      <c r="BD324" s="7"/>
      <c r="BE324" s="7"/>
      <c r="BF324" s="7"/>
      <c r="BG324" s="6">
        <v>7000</v>
      </c>
      <c r="BH324" s="7"/>
      <c r="BI324" s="7"/>
      <c r="BJ324" s="7"/>
      <c r="BK324" s="7"/>
      <c r="BL324" s="7"/>
      <c r="BM324" s="7"/>
      <c r="BN324" s="7"/>
    </row>
    <row r="325" spans="1:66" s="2" customFormat="1" ht="63" x14ac:dyDescent="0.25">
      <c r="A325" s="7" t="s">
        <v>684</v>
      </c>
      <c r="B325" s="17" t="s">
        <v>695</v>
      </c>
      <c r="C325" s="6">
        <v>80000</v>
      </c>
      <c r="D325" s="7" t="s">
        <v>951</v>
      </c>
      <c r="E325" s="17" t="s">
        <v>696</v>
      </c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  <c r="AM325" s="7"/>
      <c r="AN325" s="7"/>
      <c r="AO325" s="7"/>
      <c r="AP325" s="7"/>
      <c r="AQ325" s="7"/>
      <c r="AR325" s="7"/>
      <c r="AS325" s="7"/>
      <c r="AT325" s="7"/>
      <c r="AU325" s="7"/>
      <c r="AV325" s="7"/>
      <c r="AW325" s="7"/>
      <c r="AX325" s="7"/>
      <c r="AY325" s="7"/>
      <c r="AZ325" s="7"/>
      <c r="BA325" s="7"/>
      <c r="BB325" s="7"/>
      <c r="BC325" s="7"/>
      <c r="BD325" s="7"/>
      <c r="BE325" s="7"/>
      <c r="BF325" s="7"/>
      <c r="BG325" s="6">
        <v>80000</v>
      </c>
      <c r="BH325" s="7"/>
      <c r="BI325" s="7"/>
      <c r="BJ325" s="7"/>
      <c r="BK325" s="7"/>
      <c r="BL325" s="7"/>
      <c r="BM325" s="7"/>
      <c r="BN325" s="7"/>
    </row>
    <row r="326" spans="1:66" s="2" customFormat="1" ht="47.25" x14ac:dyDescent="0.25">
      <c r="A326" s="7" t="s">
        <v>684</v>
      </c>
      <c r="B326" s="7" t="s">
        <v>697</v>
      </c>
      <c r="C326" s="6">
        <v>7500</v>
      </c>
      <c r="D326" s="7" t="s">
        <v>951</v>
      </c>
      <c r="E326" s="17" t="s">
        <v>696</v>
      </c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  <c r="AM326" s="7"/>
      <c r="AN326" s="7"/>
      <c r="AO326" s="7"/>
      <c r="AP326" s="7"/>
      <c r="AQ326" s="7"/>
      <c r="AR326" s="7"/>
      <c r="AS326" s="7"/>
      <c r="AT326" s="7"/>
      <c r="AU326" s="7"/>
      <c r="AV326" s="7"/>
      <c r="AW326" s="7"/>
      <c r="AX326" s="7"/>
      <c r="AY326" s="7"/>
      <c r="AZ326" s="7"/>
      <c r="BA326" s="7"/>
      <c r="BB326" s="7"/>
      <c r="BC326" s="7"/>
      <c r="BD326" s="7"/>
      <c r="BE326" s="7"/>
      <c r="BF326" s="7"/>
      <c r="BG326" s="6">
        <v>7500</v>
      </c>
      <c r="BH326" s="7"/>
      <c r="BI326" s="7"/>
      <c r="BJ326" s="7"/>
      <c r="BK326" s="7"/>
      <c r="BL326" s="7"/>
      <c r="BM326" s="7"/>
      <c r="BN326" s="7"/>
    </row>
    <row r="327" spans="1:66" s="2" customFormat="1" ht="47.25" x14ac:dyDescent="0.25">
      <c r="A327" s="7" t="s">
        <v>684</v>
      </c>
      <c r="B327" s="7" t="s">
        <v>698</v>
      </c>
      <c r="C327" s="6">
        <v>78300</v>
      </c>
      <c r="D327" s="7" t="s">
        <v>699</v>
      </c>
      <c r="E327" s="17" t="s">
        <v>700</v>
      </c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  <c r="AM327" s="7"/>
      <c r="AN327" s="7"/>
      <c r="AO327" s="7"/>
      <c r="AP327" s="7"/>
      <c r="AQ327" s="7"/>
      <c r="AR327" s="7"/>
      <c r="AS327" s="7"/>
      <c r="AT327" s="7"/>
      <c r="AU327" s="7"/>
      <c r="AV327" s="7"/>
      <c r="AW327" s="7"/>
      <c r="AX327" s="7"/>
      <c r="AY327" s="7"/>
      <c r="AZ327" s="7"/>
      <c r="BA327" s="7"/>
      <c r="BB327" s="7"/>
      <c r="BC327" s="7"/>
      <c r="BD327" s="7"/>
      <c r="BE327" s="7"/>
      <c r="BF327" s="7"/>
      <c r="BG327" s="6">
        <v>78300</v>
      </c>
      <c r="BH327" s="7"/>
      <c r="BI327" s="7"/>
      <c r="BJ327" s="7"/>
      <c r="BK327" s="7"/>
      <c r="BL327" s="7"/>
      <c r="BM327" s="7"/>
      <c r="BN327" s="7"/>
    </row>
    <row r="328" spans="1:66" s="2" customFormat="1" ht="63" x14ac:dyDescent="0.25">
      <c r="A328" s="7" t="s">
        <v>684</v>
      </c>
      <c r="B328" s="7" t="s">
        <v>701</v>
      </c>
      <c r="C328" s="6">
        <v>12337</v>
      </c>
      <c r="D328" s="18" t="s">
        <v>891</v>
      </c>
      <c r="E328" s="7" t="s">
        <v>702</v>
      </c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  <c r="AM328" s="7"/>
      <c r="AN328" s="7"/>
      <c r="AO328" s="7"/>
      <c r="AP328" s="7"/>
      <c r="AQ328" s="7"/>
      <c r="AR328" s="7"/>
      <c r="AS328" s="7"/>
      <c r="AT328" s="7"/>
      <c r="AU328" s="7"/>
      <c r="AV328" s="7"/>
      <c r="AW328" s="7"/>
      <c r="AX328" s="7"/>
      <c r="AY328" s="7"/>
      <c r="AZ328" s="7"/>
      <c r="BA328" s="7"/>
      <c r="BB328" s="7"/>
      <c r="BC328" s="7"/>
      <c r="BD328" s="7"/>
      <c r="BE328" s="7"/>
      <c r="BF328" s="7"/>
      <c r="BG328" s="6">
        <v>12337</v>
      </c>
      <c r="BH328" s="7"/>
      <c r="BI328" s="7"/>
      <c r="BJ328" s="7"/>
      <c r="BK328" s="7"/>
      <c r="BL328" s="7"/>
      <c r="BM328" s="7"/>
      <c r="BN328" s="7"/>
    </row>
    <row r="329" spans="1:66" s="2" customFormat="1" ht="47.25" x14ac:dyDescent="0.25">
      <c r="A329" s="7" t="s">
        <v>684</v>
      </c>
      <c r="B329" s="7" t="s">
        <v>703</v>
      </c>
      <c r="C329" s="6">
        <v>16300</v>
      </c>
      <c r="D329" s="7" t="s">
        <v>704</v>
      </c>
      <c r="E329" s="7" t="s">
        <v>705</v>
      </c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  <c r="AM329" s="7"/>
      <c r="AN329" s="7"/>
      <c r="AO329" s="7"/>
      <c r="AP329" s="7"/>
      <c r="AQ329" s="7"/>
      <c r="AR329" s="7"/>
      <c r="AS329" s="7"/>
      <c r="AT329" s="7"/>
      <c r="AU329" s="7"/>
      <c r="AV329" s="7"/>
      <c r="AW329" s="7"/>
      <c r="AX329" s="7"/>
      <c r="AY329" s="7"/>
      <c r="AZ329" s="7"/>
      <c r="BA329" s="7"/>
      <c r="BB329" s="7"/>
      <c r="BC329" s="7"/>
      <c r="BD329" s="7"/>
      <c r="BE329" s="7"/>
      <c r="BF329" s="7"/>
      <c r="BG329" s="6">
        <v>16300</v>
      </c>
      <c r="BH329" s="7"/>
      <c r="BI329" s="7"/>
      <c r="BJ329" s="7"/>
      <c r="BK329" s="7"/>
      <c r="BL329" s="7"/>
      <c r="BM329" s="7"/>
      <c r="BN329" s="7"/>
    </row>
    <row r="330" spans="1:66" s="2" customFormat="1" ht="31.5" x14ac:dyDescent="0.25">
      <c r="A330" s="7" t="s">
        <v>684</v>
      </c>
      <c r="B330" s="7" t="s">
        <v>706</v>
      </c>
      <c r="C330" s="6">
        <v>2000</v>
      </c>
      <c r="D330" s="7" t="s">
        <v>707</v>
      </c>
      <c r="E330" s="7" t="s">
        <v>705</v>
      </c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  <c r="AM330" s="7"/>
      <c r="AN330" s="7"/>
      <c r="AO330" s="7"/>
      <c r="AP330" s="7"/>
      <c r="AQ330" s="7"/>
      <c r="AR330" s="7"/>
      <c r="AS330" s="7"/>
      <c r="AT330" s="7"/>
      <c r="AU330" s="7"/>
      <c r="AV330" s="7"/>
      <c r="AW330" s="7"/>
      <c r="AX330" s="7"/>
      <c r="AY330" s="7"/>
      <c r="AZ330" s="7"/>
      <c r="BA330" s="7"/>
      <c r="BB330" s="7"/>
      <c r="BC330" s="7"/>
      <c r="BD330" s="7"/>
      <c r="BE330" s="7"/>
      <c r="BF330" s="7"/>
      <c r="BG330" s="6">
        <v>2000</v>
      </c>
      <c r="BH330" s="7"/>
      <c r="BI330" s="7"/>
      <c r="BJ330" s="7"/>
      <c r="BK330" s="7"/>
      <c r="BL330" s="7"/>
      <c r="BM330" s="7"/>
      <c r="BN330" s="7"/>
    </row>
    <row r="331" spans="1:66" s="2" customFormat="1" ht="47.25" x14ac:dyDescent="0.25">
      <c r="A331" s="7" t="s">
        <v>684</v>
      </c>
      <c r="B331" s="7" t="s">
        <v>708</v>
      </c>
      <c r="C331" s="6">
        <v>20000</v>
      </c>
      <c r="D331" s="7" t="s">
        <v>934</v>
      </c>
      <c r="E331" s="7" t="s">
        <v>709</v>
      </c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  <c r="AM331" s="7"/>
      <c r="AN331" s="7"/>
      <c r="AO331" s="7"/>
      <c r="AP331" s="7"/>
      <c r="AQ331" s="7"/>
      <c r="AR331" s="7"/>
      <c r="AS331" s="7"/>
      <c r="AT331" s="7"/>
      <c r="AU331" s="7"/>
      <c r="AV331" s="7"/>
      <c r="AW331" s="7"/>
      <c r="AX331" s="7"/>
      <c r="AY331" s="7"/>
      <c r="AZ331" s="7"/>
      <c r="BA331" s="7"/>
      <c r="BB331" s="7"/>
      <c r="BC331" s="7"/>
      <c r="BD331" s="7"/>
      <c r="BE331" s="7"/>
      <c r="BF331" s="7"/>
      <c r="BG331" s="6">
        <v>20000</v>
      </c>
      <c r="BH331" s="7"/>
      <c r="BI331" s="7"/>
      <c r="BJ331" s="7"/>
      <c r="BK331" s="7"/>
      <c r="BL331" s="7"/>
      <c r="BM331" s="7"/>
      <c r="BN331" s="7"/>
    </row>
    <row r="332" spans="1:66" s="2" customFormat="1" ht="31.5" x14ac:dyDescent="0.25">
      <c r="A332" s="7" t="s">
        <v>684</v>
      </c>
      <c r="B332" s="7" t="s">
        <v>710</v>
      </c>
      <c r="C332" s="6">
        <v>30000</v>
      </c>
      <c r="D332" s="7" t="s">
        <v>75</v>
      </c>
      <c r="E332" s="7" t="s">
        <v>711</v>
      </c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  <c r="AM332" s="7"/>
      <c r="AN332" s="7"/>
      <c r="AO332" s="7"/>
      <c r="AP332" s="7"/>
      <c r="AQ332" s="7"/>
      <c r="AR332" s="7"/>
      <c r="AS332" s="7"/>
      <c r="AT332" s="7"/>
      <c r="AU332" s="7"/>
      <c r="AV332" s="7"/>
      <c r="AW332" s="7"/>
      <c r="AX332" s="7"/>
      <c r="AY332" s="7"/>
      <c r="AZ332" s="7"/>
      <c r="BA332" s="7"/>
      <c r="BB332" s="7"/>
      <c r="BC332" s="7"/>
      <c r="BD332" s="7"/>
      <c r="BE332" s="7"/>
      <c r="BF332" s="7"/>
      <c r="BG332" s="6">
        <v>30000</v>
      </c>
      <c r="BH332" s="7"/>
      <c r="BI332" s="7"/>
      <c r="BJ332" s="7"/>
      <c r="BK332" s="7"/>
      <c r="BL332" s="7"/>
      <c r="BM332" s="7"/>
      <c r="BN332" s="7"/>
    </row>
    <row r="333" spans="1:66" s="2" customFormat="1" ht="47.25" x14ac:dyDescent="0.25">
      <c r="A333" s="7" t="s">
        <v>684</v>
      </c>
      <c r="B333" s="7" t="s">
        <v>712</v>
      </c>
      <c r="C333" s="6">
        <v>55000</v>
      </c>
      <c r="D333" s="7" t="s">
        <v>689</v>
      </c>
      <c r="E333" s="7" t="s">
        <v>687</v>
      </c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  <c r="AM333" s="7"/>
      <c r="AN333" s="7"/>
      <c r="AO333" s="7"/>
      <c r="AP333" s="7"/>
      <c r="AQ333" s="7"/>
      <c r="AR333" s="7"/>
      <c r="AS333" s="7"/>
      <c r="AT333" s="7"/>
      <c r="AU333" s="7"/>
      <c r="AV333" s="7"/>
      <c r="AW333" s="7"/>
      <c r="AX333" s="7"/>
      <c r="AY333" s="7"/>
      <c r="AZ333" s="7"/>
      <c r="BA333" s="7"/>
      <c r="BB333" s="7"/>
      <c r="BC333" s="7"/>
      <c r="BD333" s="7"/>
      <c r="BE333" s="7"/>
      <c r="BF333" s="7"/>
      <c r="BG333" s="6">
        <v>55000</v>
      </c>
      <c r="BH333" s="7"/>
      <c r="BI333" s="7"/>
      <c r="BJ333" s="7"/>
      <c r="BK333" s="7"/>
      <c r="BL333" s="7"/>
      <c r="BM333" s="7"/>
      <c r="BN333" s="7"/>
    </row>
    <row r="334" spans="1:66" s="2" customFormat="1" ht="63" x14ac:dyDescent="0.25">
      <c r="A334" s="7" t="s">
        <v>713</v>
      </c>
      <c r="B334" s="7" t="s">
        <v>714</v>
      </c>
      <c r="C334" s="6">
        <v>70000</v>
      </c>
      <c r="D334" s="7" t="s">
        <v>75</v>
      </c>
      <c r="E334" s="7" t="s">
        <v>715</v>
      </c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  <c r="AM334" s="7"/>
      <c r="AN334" s="7"/>
      <c r="AO334" s="7"/>
      <c r="AP334" s="7"/>
      <c r="AQ334" s="7"/>
      <c r="AR334" s="7"/>
      <c r="AS334" s="7"/>
      <c r="AT334" s="7"/>
      <c r="AU334" s="7"/>
      <c r="AV334" s="7"/>
      <c r="AW334" s="7"/>
      <c r="AX334" s="7"/>
      <c r="AY334" s="7"/>
      <c r="AZ334" s="7"/>
      <c r="BA334" s="7"/>
      <c r="BB334" s="7"/>
      <c r="BC334" s="7"/>
      <c r="BD334" s="7"/>
      <c r="BE334" s="7"/>
      <c r="BF334" s="7"/>
      <c r="BG334" s="7"/>
      <c r="BH334" s="6">
        <v>70000</v>
      </c>
      <c r="BI334" s="7"/>
      <c r="BJ334" s="7"/>
      <c r="BK334" s="7"/>
      <c r="BL334" s="7"/>
      <c r="BM334" s="7"/>
      <c r="BN334" s="7"/>
    </row>
    <row r="335" spans="1:66" s="2" customFormat="1" ht="31.5" x14ac:dyDescent="0.25">
      <c r="A335" s="7" t="s">
        <v>713</v>
      </c>
      <c r="B335" s="7" t="s">
        <v>716</v>
      </c>
      <c r="C335" s="6">
        <v>15000</v>
      </c>
      <c r="D335" s="7" t="s">
        <v>521</v>
      </c>
      <c r="E335" s="7" t="s">
        <v>717</v>
      </c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  <c r="AM335" s="7"/>
      <c r="AN335" s="7"/>
      <c r="AO335" s="7"/>
      <c r="AP335" s="7"/>
      <c r="AQ335" s="7"/>
      <c r="AR335" s="7"/>
      <c r="AS335" s="7"/>
      <c r="AT335" s="7"/>
      <c r="AU335" s="7"/>
      <c r="AV335" s="7"/>
      <c r="AW335" s="7"/>
      <c r="AX335" s="7"/>
      <c r="AY335" s="7"/>
      <c r="AZ335" s="7"/>
      <c r="BA335" s="7"/>
      <c r="BB335" s="7"/>
      <c r="BC335" s="7"/>
      <c r="BD335" s="7"/>
      <c r="BE335" s="7"/>
      <c r="BF335" s="7"/>
      <c r="BG335" s="7"/>
      <c r="BH335" s="6">
        <v>15000</v>
      </c>
      <c r="BI335" s="7"/>
      <c r="BJ335" s="7"/>
      <c r="BK335" s="7"/>
      <c r="BL335" s="7"/>
      <c r="BM335" s="7"/>
      <c r="BN335" s="7"/>
    </row>
    <row r="336" spans="1:66" s="2" customFormat="1" ht="47.25" x14ac:dyDescent="0.25">
      <c r="A336" s="7" t="s">
        <v>713</v>
      </c>
      <c r="B336" s="7" t="s">
        <v>718</v>
      </c>
      <c r="C336" s="6">
        <v>30000</v>
      </c>
      <c r="D336" s="7" t="s">
        <v>719</v>
      </c>
      <c r="E336" s="7" t="s">
        <v>720</v>
      </c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  <c r="AM336" s="7"/>
      <c r="AN336" s="7"/>
      <c r="AO336" s="7"/>
      <c r="AP336" s="7"/>
      <c r="AQ336" s="7"/>
      <c r="AR336" s="7"/>
      <c r="AS336" s="7"/>
      <c r="AT336" s="7"/>
      <c r="AU336" s="7"/>
      <c r="AV336" s="7"/>
      <c r="AW336" s="7"/>
      <c r="AX336" s="7"/>
      <c r="AY336" s="7"/>
      <c r="AZ336" s="7"/>
      <c r="BA336" s="7"/>
      <c r="BB336" s="7"/>
      <c r="BC336" s="7"/>
      <c r="BD336" s="7"/>
      <c r="BE336" s="7"/>
      <c r="BF336" s="7"/>
      <c r="BG336" s="7"/>
      <c r="BH336" s="6">
        <v>30000</v>
      </c>
      <c r="BI336" s="7"/>
      <c r="BJ336" s="7"/>
      <c r="BK336" s="7"/>
      <c r="BL336" s="7"/>
      <c r="BM336" s="7"/>
      <c r="BN336" s="7"/>
    </row>
    <row r="337" spans="1:66" s="2" customFormat="1" ht="63" x14ac:dyDescent="0.25">
      <c r="A337" s="7" t="s">
        <v>721</v>
      </c>
      <c r="B337" s="7" t="s">
        <v>722</v>
      </c>
      <c r="C337" s="6">
        <v>20000</v>
      </c>
      <c r="D337" s="7" t="s">
        <v>935</v>
      </c>
      <c r="E337" s="7" t="s">
        <v>723</v>
      </c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  <c r="AM337" s="7"/>
      <c r="AN337" s="7"/>
      <c r="AO337" s="7"/>
      <c r="AP337" s="7"/>
      <c r="AQ337" s="7"/>
      <c r="AR337" s="7"/>
      <c r="AS337" s="7"/>
      <c r="AT337" s="7"/>
      <c r="AU337" s="7"/>
      <c r="AV337" s="7"/>
      <c r="AW337" s="7"/>
      <c r="AX337" s="7"/>
      <c r="AY337" s="7"/>
      <c r="AZ337" s="7"/>
      <c r="BA337" s="7"/>
      <c r="BB337" s="7"/>
      <c r="BC337" s="7"/>
      <c r="BD337" s="7"/>
      <c r="BE337" s="7"/>
      <c r="BF337" s="7"/>
      <c r="BG337" s="7"/>
      <c r="BH337" s="7"/>
      <c r="BI337" s="6">
        <v>20000</v>
      </c>
      <c r="BJ337" s="7"/>
      <c r="BK337" s="7"/>
      <c r="BL337" s="7"/>
      <c r="BM337" s="7"/>
      <c r="BN337" s="7"/>
    </row>
    <row r="338" spans="1:66" s="2" customFormat="1" ht="47.25" x14ac:dyDescent="0.25">
      <c r="A338" s="7" t="s">
        <v>724</v>
      </c>
      <c r="B338" s="7" t="s">
        <v>725</v>
      </c>
      <c r="C338" s="6">
        <v>23000</v>
      </c>
      <c r="D338" s="7" t="s">
        <v>726</v>
      </c>
      <c r="E338" s="7" t="s">
        <v>727</v>
      </c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  <c r="AM338" s="7"/>
      <c r="AN338" s="7"/>
      <c r="AO338" s="7"/>
      <c r="AP338" s="7"/>
      <c r="AQ338" s="7"/>
      <c r="AR338" s="7"/>
      <c r="AS338" s="7"/>
      <c r="AT338" s="7"/>
      <c r="AU338" s="7"/>
      <c r="AV338" s="7"/>
      <c r="AW338" s="7"/>
      <c r="AX338" s="7"/>
      <c r="AY338" s="7"/>
      <c r="AZ338" s="7"/>
      <c r="BA338" s="7"/>
      <c r="BB338" s="7"/>
      <c r="BC338" s="7"/>
      <c r="BD338" s="7"/>
      <c r="BE338" s="7"/>
      <c r="BF338" s="7"/>
      <c r="BG338" s="7"/>
      <c r="BH338" s="7"/>
      <c r="BI338" s="7"/>
      <c r="BJ338" s="6">
        <v>23000</v>
      </c>
      <c r="BK338" s="7"/>
      <c r="BL338" s="7"/>
      <c r="BM338" s="7"/>
      <c r="BN338" s="7"/>
    </row>
    <row r="339" spans="1:66" s="2" customFormat="1" ht="63" x14ac:dyDescent="0.25">
      <c r="A339" s="7" t="s">
        <v>724</v>
      </c>
      <c r="B339" s="7" t="s">
        <v>728</v>
      </c>
      <c r="C339" s="6">
        <v>17000</v>
      </c>
      <c r="D339" s="7" t="s">
        <v>936</v>
      </c>
      <c r="E339" s="7" t="s">
        <v>729</v>
      </c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  <c r="AM339" s="7"/>
      <c r="AN339" s="7"/>
      <c r="AO339" s="7"/>
      <c r="AP339" s="7"/>
      <c r="AQ339" s="7"/>
      <c r="AR339" s="7"/>
      <c r="AS339" s="7"/>
      <c r="AT339" s="7"/>
      <c r="AU339" s="7"/>
      <c r="AV339" s="7"/>
      <c r="AW339" s="7"/>
      <c r="AX339" s="7"/>
      <c r="AY339" s="7"/>
      <c r="AZ339" s="7"/>
      <c r="BA339" s="7"/>
      <c r="BB339" s="7"/>
      <c r="BC339" s="7"/>
      <c r="BD339" s="7"/>
      <c r="BE339" s="7"/>
      <c r="BF339" s="7"/>
      <c r="BG339" s="7"/>
      <c r="BH339" s="7"/>
      <c r="BI339" s="7"/>
      <c r="BJ339" s="6">
        <v>17000</v>
      </c>
      <c r="BK339" s="7"/>
      <c r="BL339" s="7"/>
      <c r="BM339" s="7"/>
      <c r="BN339" s="7"/>
    </row>
    <row r="340" spans="1:66" s="2" customFormat="1" ht="47.25" x14ac:dyDescent="0.25">
      <c r="A340" s="7" t="s">
        <v>724</v>
      </c>
      <c r="B340" s="7" t="s">
        <v>730</v>
      </c>
      <c r="C340" s="6">
        <v>7000</v>
      </c>
      <c r="D340" s="7" t="s">
        <v>731</v>
      </c>
      <c r="E340" s="7" t="s">
        <v>732</v>
      </c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  <c r="AM340" s="7"/>
      <c r="AN340" s="7"/>
      <c r="AO340" s="7"/>
      <c r="AP340" s="7"/>
      <c r="AQ340" s="7"/>
      <c r="AR340" s="7"/>
      <c r="AS340" s="7"/>
      <c r="AT340" s="7"/>
      <c r="AU340" s="7"/>
      <c r="AV340" s="7"/>
      <c r="AW340" s="7"/>
      <c r="AX340" s="7"/>
      <c r="AY340" s="7"/>
      <c r="AZ340" s="7"/>
      <c r="BA340" s="7"/>
      <c r="BB340" s="7"/>
      <c r="BC340" s="7"/>
      <c r="BD340" s="7"/>
      <c r="BE340" s="7"/>
      <c r="BF340" s="7"/>
      <c r="BG340" s="7"/>
      <c r="BH340" s="7"/>
      <c r="BI340" s="7"/>
      <c r="BJ340" s="6">
        <v>7000</v>
      </c>
      <c r="BK340" s="7"/>
      <c r="BL340" s="7"/>
      <c r="BM340" s="7"/>
      <c r="BN340" s="7"/>
    </row>
    <row r="341" spans="1:66" s="2" customFormat="1" ht="47.25" x14ac:dyDescent="0.25">
      <c r="A341" s="7" t="s">
        <v>724</v>
      </c>
      <c r="B341" s="7" t="s">
        <v>733</v>
      </c>
      <c r="C341" s="6">
        <v>125000</v>
      </c>
      <c r="D341" s="7" t="s">
        <v>75</v>
      </c>
      <c r="E341" s="7" t="s">
        <v>734</v>
      </c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  <c r="AM341" s="7"/>
      <c r="AN341" s="7"/>
      <c r="AO341" s="7"/>
      <c r="AP341" s="7"/>
      <c r="AQ341" s="7"/>
      <c r="AR341" s="7"/>
      <c r="AS341" s="7"/>
      <c r="AT341" s="7"/>
      <c r="AU341" s="7"/>
      <c r="AV341" s="7"/>
      <c r="AW341" s="7"/>
      <c r="AX341" s="7"/>
      <c r="AY341" s="7"/>
      <c r="AZ341" s="7"/>
      <c r="BA341" s="7"/>
      <c r="BB341" s="7"/>
      <c r="BC341" s="7"/>
      <c r="BD341" s="7"/>
      <c r="BE341" s="7"/>
      <c r="BF341" s="7"/>
      <c r="BG341" s="7"/>
      <c r="BH341" s="7"/>
      <c r="BI341" s="7"/>
      <c r="BJ341" s="6">
        <v>125000</v>
      </c>
      <c r="BK341" s="7"/>
      <c r="BL341" s="7"/>
      <c r="BM341" s="7"/>
      <c r="BN341" s="7"/>
    </row>
    <row r="342" spans="1:66" s="2" customFormat="1" ht="47.25" x14ac:dyDescent="0.25">
      <c r="A342" s="7" t="s">
        <v>724</v>
      </c>
      <c r="B342" s="7" t="s">
        <v>735</v>
      </c>
      <c r="C342" s="6">
        <v>1500</v>
      </c>
      <c r="D342" s="7" t="s">
        <v>726</v>
      </c>
      <c r="E342" s="7" t="s">
        <v>736</v>
      </c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  <c r="AM342" s="7"/>
      <c r="AN342" s="7"/>
      <c r="AO342" s="7"/>
      <c r="AP342" s="7"/>
      <c r="AQ342" s="7"/>
      <c r="AR342" s="7"/>
      <c r="AS342" s="7"/>
      <c r="AT342" s="7"/>
      <c r="AU342" s="7"/>
      <c r="AV342" s="7"/>
      <c r="AW342" s="7"/>
      <c r="AX342" s="7"/>
      <c r="AY342" s="7"/>
      <c r="AZ342" s="7"/>
      <c r="BA342" s="7"/>
      <c r="BB342" s="7"/>
      <c r="BC342" s="7"/>
      <c r="BD342" s="7"/>
      <c r="BE342" s="7"/>
      <c r="BF342" s="7"/>
      <c r="BG342" s="7"/>
      <c r="BH342" s="7"/>
      <c r="BI342" s="7"/>
      <c r="BJ342" s="6">
        <v>1500</v>
      </c>
      <c r="BK342" s="7"/>
      <c r="BL342" s="7"/>
      <c r="BM342" s="7"/>
      <c r="BN342" s="7"/>
    </row>
    <row r="343" spans="1:66" s="2" customFormat="1" ht="47.25" x14ac:dyDescent="0.25">
      <c r="A343" s="7" t="s">
        <v>724</v>
      </c>
      <c r="B343" s="7" t="s">
        <v>737</v>
      </c>
      <c r="C343" s="6">
        <v>15000</v>
      </c>
      <c r="D343" s="7" t="s">
        <v>738</v>
      </c>
      <c r="E343" s="7" t="s">
        <v>739</v>
      </c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  <c r="AM343" s="7"/>
      <c r="AN343" s="7"/>
      <c r="AO343" s="7"/>
      <c r="AP343" s="7"/>
      <c r="AQ343" s="7"/>
      <c r="AR343" s="7"/>
      <c r="AS343" s="7"/>
      <c r="AT343" s="7"/>
      <c r="AU343" s="7"/>
      <c r="AV343" s="7"/>
      <c r="AW343" s="7"/>
      <c r="AX343" s="7"/>
      <c r="AY343" s="7"/>
      <c r="AZ343" s="7"/>
      <c r="BA343" s="7"/>
      <c r="BB343" s="7"/>
      <c r="BC343" s="7"/>
      <c r="BD343" s="7"/>
      <c r="BE343" s="7"/>
      <c r="BF343" s="7"/>
      <c r="BG343" s="7"/>
      <c r="BH343" s="7"/>
      <c r="BI343" s="7"/>
      <c r="BJ343" s="6">
        <v>15000</v>
      </c>
      <c r="BK343" s="7"/>
      <c r="BL343" s="7"/>
      <c r="BM343" s="7"/>
      <c r="BN343" s="7"/>
    </row>
    <row r="344" spans="1:66" s="2" customFormat="1" ht="47.25" x14ac:dyDescent="0.25">
      <c r="A344" s="7" t="s">
        <v>740</v>
      </c>
      <c r="B344" s="7" t="s">
        <v>741</v>
      </c>
      <c r="C344" s="6">
        <v>450000</v>
      </c>
      <c r="D344" s="7" t="s">
        <v>937</v>
      </c>
      <c r="E344" s="7" t="s">
        <v>742</v>
      </c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  <c r="AM344" s="7"/>
      <c r="AN344" s="7"/>
      <c r="AO344" s="7"/>
      <c r="AP344" s="7"/>
      <c r="AQ344" s="7"/>
      <c r="AR344" s="7"/>
      <c r="AS344" s="7"/>
      <c r="AT344" s="7"/>
      <c r="AU344" s="7"/>
      <c r="AV344" s="7"/>
      <c r="AW344" s="7"/>
      <c r="AX344" s="7"/>
      <c r="AY344" s="7"/>
      <c r="AZ344" s="7"/>
      <c r="BA344" s="7"/>
      <c r="BB344" s="7"/>
      <c r="BC344" s="7"/>
      <c r="BD344" s="7"/>
      <c r="BE344" s="7"/>
      <c r="BF344" s="7"/>
      <c r="BG344" s="7"/>
      <c r="BH344" s="7"/>
      <c r="BI344" s="7"/>
      <c r="BJ344" s="7"/>
      <c r="BK344" s="6">
        <v>450000</v>
      </c>
      <c r="BL344" s="7"/>
      <c r="BM344" s="7"/>
      <c r="BN344" s="7"/>
    </row>
    <row r="345" spans="1:66" s="2" customFormat="1" ht="47.25" x14ac:dyDescent="0.25">
      <c r="A345" s="7" t="s">
        <v>740</v>
      </c>
      <c r="B345" s="7" t="s">
        <v>743</v>
      </c>
      <c r="C345" s="6">
        <v>450000</v>
      </c>
      <c r="D345" s="7" t="s">
        <v>744</v>
      </c>
      <c r="E345" s="7" t="s">
        <v>742</v>
      </c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  <c r="AM345" s="7"/>
      <c r="AN345" s="7"/>
      <c r="AO345" s="7"/>
      <c r="AP345" s="7"/>
      <c r="AQ345" s="7"/>
      <c r="AR345" s="7"/>
      <c r="AS345" s="7"/>
      <c r="AT345" s="7"/>
      <c r="AU345" s="7"/>
      <c r="AV345" s="7"/>
      <c r="AW345" s="7"/>
      <c r="AX345" s="7"/>
      <c r="AY345" s="7"/>
      <c r="AZ345" s="7"/>
      <c r="BA345" s="7"/>
      <c r="BB345" s="7"/>
      <c r="BC345" s="7"/>
      <c r="BD345" s="7"/>
      <c r="BE345" s="7"/>
      <c r="BF345" s="7"/>
      <c r="BG345" s="7"/>
      <c r="BH345" s="7"/>
      <c r="BI345" s="7"/>
      <c r="BJ345" s="7"/>
      <c r="BK345" s="6">
        <v>450000</v>
      </c>
      <c r="BL345" s="7"/>
      <c r="BM345" s="7"/>
      <c r="BN345" s="7"/>
    </row>
    <row r="346" spans="1:66" s="2" customFormat="1" ht="63" x14ac:dyDescent="0.25">
      <c r="A346" s="7" t="s">
        <v>740</v>
      </c>
      <c r="B346" s="7" t="s">
        <v>745</v>
      </c>
      <c r="C346" s="6">
        <v>90500</v>
      </c>
      <c r="D346" s="7" t="s">
        <v>938</v>
      </c>
      <c r="E346" s="7" t="s">
        <v>742</v>
      </c>
      <c r="F346" s="7" t="s">
        <v>746</v>
      </c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  <c r="AM346" s="7"/>
      <c r="AN346" s="7"/>
      <c r="AO346" s="7"/>
      <c r="AP346" s="7"/>
      <c r="AQ346" s="7"/>
      <c r="AR346" s="7"/>
      <c r="AS346" s="7"/>
      <c r="AT346" s="7"/>
      <c r="AU346" s="7"/>
      <c r="AV346" s="7"/>
      <c r="AW346" s="7"/>
      <c r="AX346" s="7"/>
      <c r="AY346" s="7"/>
      <c r="AZ346" s="7"/>
      <c r="BA346" s="7"/>
      <c r="BB346" s="7"/>
      <c r="BC346" s="7"/>
      <c r="BD346" s="7"/>
      <c r="BE346" s="7"/>
      <c r="BF346" s="7"/>
      <c r="BG346" s="7"/>
      <c r="BH346" s="7"/>
      <c r="BI346" s="7"/>
      <c r="BJ346" s="7"/>
      <c r="BK346" s="6">
        <v>90500</v>
      </c>
      <c r="BL346" s="7"/>
      <c r="BM346" s="7"/>
      <c r="BN346" s="7"/>
    </row>
    <row r="347" spans="1:66" s="2" customFormat="1" ht="141.75" x14ac:dyDescent="0.25">
      <c r="A347" s="7" t="s">
        <v>740</v>
      </c>
      <c r="B347" s="7" t="s">
        <v>747</v>
      </c>
      <c r="C347" s="6">
        <v>800000</v>
      </c>
      <c r="D347" s="7" t="s">
        <v>748</v>
      </c>
      <c r="E347" s="7" t="s">
        <v>749</v>
      </c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  <c r="AM347" s="7"/>
      <c r="AN347" s="7"/>
      <c r="AO347" s="7"/>
      <c r="AP347" s="7"/>
      <c r="AQ347" s="7"/>
      <c r="AR347" s="7"/>
      <c r="AS347" s="7"/>
      <c r="AT347" s="7"/>
      <c r="AU347" s="7"/>
      <c r="AV347" s="7"/>
      <c r="AW347" s="7"/>
      <c r="AX347" s="7"/>
      <c r="AY347" s="7"/>
      <c r="AZ347" s="7"/>
      <c r="BA347" s="7"/>
      <c r="BB347" s="7"/>
      <c r="BC347" s="7"/>
      <c r="BD347" s="7"/>
      <c r="BE347" s="7"/>
      <c r="BF347" s="7"/>
      <c r="BG347" s="7"/>
      <c r="BH347" s="7"/>
      <c r="BI347" s="7"/>
      <c r="BJ347" s="7"/>
      <c r="BK347" s="6">
        <v>800000</v>
      </c>
      <c r="BL347" s="7"/>
      <c r="BM347" s="7"/>
      <c r="BN347" s="7"/>
    </row>
    <row r="348" spans="1:66" s="2" customFormat="1" ht="78.75" x14ac:dyDescent="0.25">
      <c r="A348" s="7" t="s">
        <v>740</v>
      </c>
      <c r="B348" s="7" t="s">
        <v>750</v>
      </c>
      <c r="C348" s="6">
        <v>3500000</v>
      </c>
      <c r="D348" s="7" t="s">
        <v>751</v>
      </c>
      <c r="E348" s="7" t="s">
        <v>749</v>
      </c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  <c r="AM348" s="7"/>
      <c r="AN348" s="7"/>
      <c r="AO348" s="7"/>
      <c r="AP348" s="7"/>
      <c r="AQ348" s="7"/>
      <c r="AR348" s="7"/>
      <c r="AS348" s="7"/>
      <c r="AT348" s="7"/>
      <c r="AU348" s="7"/>
      <c r="AV348" s="7"/>
      <c r="AW348" s="7"/>
      <c r="AX348" s="7"/>
      <c r="AY348" s="7"/>
      <c r="AZ348" s="7"/>
      <c r="BA348" s="7"/>
      <c r="BB348" s="7"/>
      <c r="BC348" s="7"/>
      <c r="BD348" s="7"/>
      <c r="BE348" s="7"/>
      <c r="BF348" s="7"/>
      <c r="BG348" s="7"/>
      <c r="BH348" s="7"/>
      <c r="BI348" s="7"/>
      <c r="BJ348" s="7"/>
      <c r="BK348" s="6">
        <v>3500000</v>
      </c>
      <c r="BL348" s="7"/>
      <c r="BM348" s="7"/>
      <c r="BN348" s="7"/>
    </row>
    <row r="349" spans="1:66" s="2" customFormat="1" ht="63" x14ac:dyDescent="0.25">
      <c r="A349" s="7" t="s">
        <v>740</v>
      </c>
      <c r="B349" s="7" t="s">
        <v>752</v>
      </c>
      <c r="C349" s="6">
        <v>25000</v>
      </c>
      <c r="D349" s="7" t="s">
        <v>939</v>
      </c>
      <c r="E349" s="7" t="s">
        <v>753</v>
      </c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  <c r="AM349" s="7"/>
      <c r="AN349" s="7"/>
      <c r="AO349" s="7"/>
      <c r="AP349" s="7"/>
      <c r="AQ349" s="7"/>
      <c r="AR349" s="7"/>
      <c r="AS349" s="7"/>
      <c r="AT349" s="7"/>
      <c r="AU349" s="7"/>
      <c r="AV349" s="7"/>
      <c r="AW349" s="7"/>
      <c r="AX349" s="7"/>
      <c r="AY349" s="7"/>
      <c r="AZ349" s="7"/>
      <c r="BA349" s="7"/>
      <c r="BB349" s="7"/>
      <c r="BC349" s="7"/>
      <c r="BD349" s="7"/>
      <c r="BE349" s="7"/>
      <c r="BF349" s="7"/>
      <c r="BG349" s="7"/>
      <c r="BH349" s="7"/>
      <c r="BI349" s="7"/>
      <c r="BJ349" s="7"/>
      <c r="BK349" s="6">
        <v>25000</v>
      </c>
      <c r="BL349" s="7"/>
      <c r="BM349" s="7"/>
      <c r="BN349" s="7"/>
    </row>
    <row r="350" spans="1:66" s="2" customFormat="1" ht="141.75" x14ac:dyDescent="0.25">
      <c r="A350" s="7" t="s">
        <v>740</v>
      </c>
      <c r="B350" s="7" t="s">
        <v>754</v>
      </c>
      <c r="C350" s="6">
        <v>55000</v>
      </c>
      <c r="D350" s="7" t="s">
        <v>940</v>
      </c>
      <c r="E350" s="7" t="s">
        <v>755</v>
      </c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  <c r="AM350" s="7"/>
      <c r="AN350" s="7"/>
      <c r="AO350" s="7"/>
      <c r="AP350" s="7"/>
      <c r="AQ350" s="7"/>
      <c r="AR350" s="7"/>
      <c r="AS350" s="7"/>
      <c r="AT350" s="7"/>
      <c r="AU350" s="7"/>
      <c r="AV350" s="7"/>
      <c r="AW350" s="7"/>
      <c r="AX350" s="7"/>
      <c r="AY350" s="7"/>
      <c r="AZ350" s="7"/>
      <c r="BA350" s="7"/>
      <c r="BB350" s="7"/>
      <c r="BC350" s="7"/>
      <c r="BD350" s="7"/>
      <c r="BE350" s="7"/>
      <c r="BF350" s="7"/>
      <c r="BG350" s="7"/>
      <c r="BH350" s="7"/>
      <c r="BI350" s="7"/>
      <c r="BJ350" s="7"/>
      <c r="BK350" s="6">
        <v>55000</v>
      </c>
      <c r="BL350" s="7"/>
      <c r="BM350" s="7"/>
      <c r="BN350" s="7"/>
    </row>
    <row r="351" spans="1:66" s="2" customFormat="1" ht="189" x14ac:dyDescent="0.25">
      <c r="A351" s="7" t="s">
        <v>740</v>
      </c>
      <c r="B351" s="7" t="s">
        <v>756</v>
      </c>
      <c r="C351" s="6">
        <v>70000</v>
      </c>
      <c r="D351" s="7" t="s">
        <v>940</v>
      </c>
      <c r="E351" s="7" t="s">
        <v>755</v>
      </c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  <c r="AM351" s="7"/>
      <c r="AN351" s="7"/>
      <c r="AO351" s="7"/>
      <c r="AP351" s="7"/>
      <c r="AQ351" s="7"/>
      <c r="AR351" s="7"/>
      <c r="AS351" s="7"/>
      <c r="AT351" s="7"/>
      <c r="AU351" s="7"/>
      <c r="AV351" s="7"/>
      <c r="AW351" s="7"/>
      <c r="AX351" s="7"/>
      <c r="AY351" s="7"/>
      <c r="AZ351" s="7"/>
      <c r="BA351" s="7"/>
      <c r="BB351" s="7"/>
      <c r="BC351" s="7"/>
      <c r="BD351" s="7"/>
      <c r="BE351" s="7"/>
      <c r="BF351" s="7"/>
      <c r="BG351" s="7"/>
      <c r="BH351" s="7"/>
      <c r="BI351" s="7"/>
      <c r="BJ351" s="7"/>
      <c r="BK351" s="6">
        <v>70000</v>
      </c>
      <c r="BL351" s="7"/>
      <c r="BM351" s="7"/>
      <c r="BN351" s="7"/>
    </row>
    <row r="352" spans="1:66" s="2" customFormat="1" ht="94.5" x14ac:dyDescent="0.25">
      <c r="A352" s="7" t="s">
        <v>740</v>
      </c>
      <c r="B352" s="7" t="s">
        <v>757</v>
      </c>
      <c r="C352" s="6">
        <v>30000</v>
      </c>
      <c r="D352" s="18">
        <v>44529</v>
      </c>
      <c r="E352" s="7" t="s">
        <v>758</v>
      </c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  <c r="AM352" s="7"/>
      <c r="AN352" s="7"/>
      <c r="AO352" s="7"/>
      <c r="AP352" s="7"/>
      <c r="AQ352" s="7"/>
      <c r="AR352" s="7"/>
      <c r="AS352" s="7"/>
      <c r="AT352" s="7"/>
      <c r="AU352" s="7"/>
      <c r="AV352" s="7"/>
      <c r="AW352" s="7"/>
      <c r="AX352" s="7"/>
      <c r="AY352" s="7"/>
      <c r="AZ352" s="7"/>
      <c r="BA352" s="7"/>
      <c r="BB352" s="7"/>
      <c r="BC352" s="7"/>
      <c r="BD352" s="7"/>
      <c r="BE352" s="7"/>
      <c r="BF352" s="7"/>
      <c r="BG352" s="7"/>
      <c r="BH352" s="7"/>
      <c r="BI352" s="7"/>
      <c r="BJ352" s="7"/>
      <c r="BK352" s="6">
        <v>30000</v>
      </c>
      <c r="BL352" s="7"/>
      <c r="BM352" s="7"/>
      <c r="BN352" s="7"/>
    </row>
    <row r="353" spans="1:66" s="2" customFormat="1" ht="78.75" x14ac:dyDescent="0.25">
      <c r="A353" s="7" t="s">
        <v>740</v>
      </c>
      <c r="B353" s="7" t="s">
        <v>759</v>
      </c>
      <c r="C353" s="6">
        <v>100000</v>
      </c>
      <c r="D353" s="18" t="s">
        <v>941</v>
      </c>
      <c r="E353" s="7" t="s">
        <v>758</v>
      </c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  <c r="AM353" s="7"/>
      <c r="AN353" s="7"/>
      <c r="AO353" s="7"/>
      <c r="AP353" s="7"/>
      <c r="AQ353" s="7"/>
      <c r="AR353" s="7"/>
      <c r="AS353" s="7"/>
      <c r="AT353" s="7"/>
      <c r="AU353" s="7"/>
      <c r="AV353" s="7"/>
      <c r="AW353" s="7"/>
      <c r="AX353" s="7"/>
      <c r="AY353" s="7"/>
      <c r="AZ353" s="7"/>
      <c r="BA353" s="7"/>
      <c r="BB353" s="7"/>
      <c r="BC353" s="7"/>
      <c r="BD353" s="7"/>
      <c r="BE353" s="7"/>
      <c r="BF353" s="7"/>
      <c r="BG353" s="7"/>
      <c r="BH353" s="7"/>
      <c r="BI353" s="7"/>
      <c r="BJ353" s="7"/>
      <c r="BK353" s="6">
        <v>100000</v>
      </c>
      <c r="BL353" s="7"/>
      <c r="BM353" s="7"/>
      <c r="BN353" s="7"/>
    </row>
    <row r="354" spans="1:66" s="2" customFormat="1" ht="78.75" x14ac:dyDescent="0.25">
      <c r="A354" s="7" t="s">
        <v>740</v>
      </c>
      <c r="B354" s="7" t="s">
        <v>760</v>
      </c>
      <c r="C354" s="6">
        <v>128378</v>
      </c>
      <c r="D354" s="7" t="s">
        <v>761</v>
      </c>
      <c r="E354" s="7" t="s">
        <v>758</v>
      </c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  <c r="AM354" s="7"/>
      <c r="AN354" s="7"/>
      <c r="AO354" s="7"/>
      <c r="AP354" s="7"/>
      <c r="AQ354" s="7"/>
      <c r="AR354" s="7"/>
      <c r="AS354" s="7"/>
      <c r="AT354" s="7"/>
      <c r="AU354" s="7"/>
      <c r="AV354" s="7"/>
      <c r="AW354" s="7"/>
      <c r="AX354" s="7"/>
      <c r="AY354" s="7"/>
      <c r="AZ354" s="7"/>
      <c r="BA354" s="7"/>
      <c r="BB354" s="7"/>
      <c r="BC354" s="7"/>
      <c r="BD354" s="7"/>
      <c r="BE354" s="7"/>
      <c r="BF354" s="7"/>
      <c r="BG354" s="7"/>
      <c r="BH354" s="7"/>
      <c r="BI354" s="7"/>
      <c r="BJ354" s="7"/>
      <c r="BK354" s="6">
        <v>128378</v>
      </c>
      <c r="BL354" s="7"/>
      <c r="BM354" s="7"/>
      <c r="BN354" s="7"/>
    </row>
    <row r="355" spans="1:66" s="2" customFormat="1" ht="94.5" x14ac:dyDescent="0.25">
      <c r="A355" s="7" t="s">
        <v>740</v>
      </c>
      <c r="B355" s="7" t="s">
        <v>762</v>
      </c>
      <c r="C355" s="6">
        <v>20000</v>
      </c>
      <c r="D355" s="7" t="s">
        <v>951</v>
      </c>
      <c r="E355" s="7" t="s">
        <v>763</v>
      </c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  <c r="AM355" s="7"/>
      <c r="AN355" s="7"/>
      <c r="AO355" s="7"/>
      <c r="AP355" s="7"/>
      <c r="AQ355" s="7"/>
      <c r="AR355" s="7"/>
      <c r="AS355" s="7"/>
      <c r="AT355" s="7"/>
      <c r="AU355" s="7"/>
      <c r="AV355" s="7"/>
      <c r="AW355" s="7"/>
      <c r="AX355" s="7"/>
      <c r="AY355" s="7"/>
      <c r="AZ355" s="7"/>
      <c r="BA355" s="7"/>
      <c r="BB355" s="7"/>
      <c r="BC355" s="7"/>
      <c r="BD355" s="7"/>
      <c r="BE355" s="7"/>
      <c r="BF355" s="7"/>
      <c r="BG355" s="7"/>
      <c r="BH355" s="7"/>
      <c r="BI355" s="7"/>
      <c r="BJ355" s="7"/>
      <c r="BK355" s="6">
        <v>20000</v>
      </c>
      <c r="BL355" s="7"/>
      <c r="BM355" s="7"/>
      <c r="BN355" s="7"/>
    </row>
    <row r="356" spans="1:66" s="2" customFormat="1" ht="78.75" x14ac:dyDescent="0.25">
      <c r="A356" s="7" t="s">
        <v>740</v>
      </c>
      <c r="B356" s="7" t="s">
        <v>764</v>
      </c>
      <c r="C356" s="6">
        <v>627000</v>
      </c>
      <c r="D356" s="7" t="s">
        <v>951</v>
      </c>
      <c r="E356" s="7" t="s">
        <v>765</v>
      </c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  <c r="AM356" s="7"/>
      <c r="AN356" s="7"/>
      <c r="AO356" s="7"/>
      <c r="AP356" s="7"/>
      <c r="AQ356" s="7"/>
      <c r="AR356" s="7"/>
      <c r="AS356" s="7"/>
      <c r="AT356" s="7"/>
      <c r="AU356" s="7"/>
      <c r="AV356" s="7"/>
      <c r="AW356" s="7"/>
      <c r="AX356" s="7"/>
      <c r="AY356" s="7"/>
      <c r="AZ356" s="7"/>
      <c r="BA356" s="7"/>
      <c r="BB356" s="7"/>
      <c r="BC356" s="7"/>
      <c r="BD356" s="7"/>
      <c r="BE356" s="7"/>
      <c r="BF356" s="7"/>
      <c r="BG356" s="7"/>
      <c r="BH356" s="7"/>
      <c r="BI356" s="7"/>
      <c r="BJ356" s="7"/>
      <c r="BK356" s="6">
        <v>627000</v>
      </c>
      <c r="BL356" s="7"/>
      <c r="BM356" s="7"/>
      <c r="BN356" s="7"/>
    </row>
    <row r="357" spans="1:66" s="2" customFormat="1" ht="47.25" x14ac:dyDescent="0.25">
      <c r="A357" s="7" t="s">
        <v>740</v>
      </c>
      <c r="B357" s="7" t="s">
        <v>766</v>
      </c>
      <c r="C357" s="6">
        <v>100000</v>
      </c>
      <c r="D357" s="7" t="s">
        <v>767</v>
      </c>
      <c r="E357" s="7" t="s">
        <v>768</v>
      </c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  <c r="AM357" s="7"/>
      <c r="AN357" s="7"/>
      <c r="AO357" s="7"/>
      <c r="AP357" s="7"/>
      <c r="AQ357" s="7"/>
      <c r="AR357" s="7"/>
      <c r="AS357" s="7"/>
      <c r="AT357" s="7"/>
      <c r="AU357" s="7"/>
      <c r="AV357" s="7"/>
      <c r="AW357" s="7"/>
      <c r="AX357" s="7"/>
      <c r="AY357" s="7"/>
      <c r="AZ357" s="7"/>
      <c r="BA357" s="7"/>
      <c r="BB357" s="7"/>
      <c r="BC357" s="7"/>
      <c r="BD357" s="7"/>
      <c r="BE357" s="7"/>
      <c r="BF357" s="7"/>
      <c r="BG357" s="7"/>
      <c r="BH357" s="7"/>
      <c r="BI357" s="7"/>
      <c r="BJ357" s="7"/>
      <c r="BK357" s="6">
        <v>100000</v>
      </c>
      <c r="BL357" s="7"/>
      <c r="BM357" s="7"/>
      <c r="BN357" s="7"/>
    </row>
    <row r="358" spans="1:66" s="2" customFormat="1" ht="47.25" x14ac:dyDescent="0.25">
      <c r="A358" s="7" t="s">
        <v>740</v>
      </c>
      <c r="B358" s="7" t="s">
        <v>769</v>
      </c>
      <c r="C358" s="6">
        <v>194500</v>
      </c>
      <c r="D358" s="18" t="s">
        <v>771</v>
      </c>
      <c r="E358" s="7" t="s">
        <v>768</v>
      </c>
      <c r="F358" s="7" t="s">
        <v>770</v>
      </c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  <c r="AM358" s="7"/>
      <c r="AN358" s="7"/>
      <c r="AO358" s="7"/>
      <c r="AP358" s="7"/>
      <c r="AQ358" s="7"/>
      <c r="AR358" s="7"/>
      <c r="AS358" s="7"/>
      <c r="AT358" s="7"/>
      <c r="AU358" s="7"/>
      <c r="AV358" s="7"/>
      <c r="AW358" s="7"/>
      <c r="AX358" s="7"/>
      <c r="AY358" s="7"/>
      <c r="AZ358" s="7"/>
      <c r="BA358" s="7"/>
      <c r="BB358" s="7"/>
      <c r="BC358" s="7"/>
      <c r="BD358" s="7"/>
      <c r="BE358" s="7"/>
      <c r="BF358" s="7"/>
      <c r="BG358" s="7"/>
      <c r="BH358" s="7"/>
      <c r="BI358" s="7"/>
      <c r="BJ358" s="7"/>
      <c r="BK358" s="6">
        <v>194500</v>
      </c>
      <c r="BL358" s="7"/>
      <c r="BM358" s="7"/>
      <c r="BN358" s="7"/>
    </row>
    <row r="359" spans="1:66" s="2" customFormat="1" ht="31.5" x14ac:dyDescent="0.25">
      <c r="A359" s="7" t="s">
        <v>740</v>
      </c>
      <c r="B359" s="7" t="s">
        <v>772</v>
      </c>
      <c r="C359" s="6">
        <v>50000</v>
      </c>
      <c r="D359" s="7" t="s">
        <v>773</v>
      </c>
      <c r="E359" s="7" t="s">
        <v>774</v>
      </c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  <c r="AM359" s="7"/>
      <c r="AN359" s="7"/>
      <c r="AO359" s="7"/>
      <c r="AP359" s="7"/>
      <c r="AQ359" s="7"/>
      <c r="AR359" s="7"/>
      <c r="AS359" s="7"/>
      <c r="AT359" s="7"/>
      <c r="AU359" s="7"/>
      <c r="AV359" s="7"/>
      <c r="AW359" s="7"/>
      <c r="AX359" s="7"/>
      <c r="AY359" s="7"/>
      <c r="AZ359" s="7"/>
      <c r="BA359" s="7"/>
      <c r="BB359" s="7"/>
      <c r="BC359" s="7"/>
      <c r="BD359" s="7"/>
      <c r="BE359" s="7"/>
      <c r="BF359" s="7"/>
      <c r="BG359" s="7"/>
      <c r="BH359" s="7"/>
      <c r="BI359" s="7"/>
      <c r="BJ359" s="7"/>
      <c r="BK359" s="6">
        <v>50000</v>
      </c>
      <c r="BL359" s="7"/>
      <c r="BM359" s="7"/>
      <c r="BN359" s="7"/>
    </row>
    <row r="360" spans="1:66" s="2" customFormat="1" ht="63" x14ac:dyDescent="0.25">
      <c r="A360" s="7" t="s">
        <v>740</v>
      </c>
      <c r="B360" s="7" t="s">
        <v>775</v>
      </c>
      <c r="C360" s="6">
        <v>100000</v>
      </c>
      <c r="D360" s="7" t="s">
        <v>942</v>
      </c>
      <c r="E360" s="7" t="s">
        <v>758</v>
      </c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  <c r="AM360" s="7"/>
      <c r="AN360" s="7"/>
      <c r="AO360" s="7"/>
      <c r="AP360" s="7"/>
      <c r="AQ360" s="7"/>
      <c r="AR360" s="7"/>
      <c r="AS360" s="7"/>
      <c r="AT360" s="7"/>
      <c r="AU360" s="7"/>
      <c r="AV360" s="7"/>
      <c r="AW360" s="7"/>
      <c r="AX360" s="7"/>
      <c r="AY360" s="7"/>
      <c r="AZ360" s="7"/>
      <c r="BA360" s="7"/>
      <c r="BB360" s="7"/>
      <c r="BC360" s="7"/>
      <c r="BD360" s="7"/>
      <c r="BE360" s="7"/>
      <c r="BF360" s="7"/>
      <c r="BG360" s="7"/>
      <c r="BH360" s="7"/>
      <c r="BI360" s="7"/>
      <c r="BJ360" s="7"/>
      <c r="BK360" s="6">
        <v>100000</v>
      </c>
      <c r="BL360" s="7"/>
      <c r="BM360" s="7"/>
      <c r="BN360" s="7"/>
    </row>
    <row r="361" spans="1:66" s="2" customFormat="1" ht="31.5" x14ac:dyDescent="0.25">
      <c r="A361" s="7" t="s">
        <v>740</v>
      </c>
      <c r="B361" s="7" t="s">
        <v>776</v>
      </c>
      <c r="C361" s="6">
        <v>1930700</v>
      </c>
      <c r="D361" s="7"/>
      <c r="E361" s="7" t="s">
        <v>777</v>
      </c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  <c r="AM361" s="7"/>
      <c r="AN361" s="7"/>
      <c r="AO361" s="7"/>
      <c r="AP361" s="7"/>
      <c r="AQ361" s="7"/>
      <c r="AR361" s="7"/>
      <c r="AS361" s="7"/>
      <c r="AT361" s="7"/>
      <c r="AU361" s="7"/>
      <c r="AV361" s="7"/>
      <c r="AW361" s="7"/>
      <c r="AX361" s="7"/>
      <c r="AY361" s="7"/>
      <c r="AZ361" s="7"/>
      <c r="BA361" s="7"/>
      <c r="BB361" s="7"/>
      <c r="BC361" s="7"/>
      <c r="BD361" s="7"/>
      <c r="BE361" s="7"/>
      <c r="BF361" s="7"/>
      <c r="BG361" s="7"/>
      <c r="BH361" s="7"/>
      <c r="BI361" s="7"/>
      <c r="BJ361" s="7"/>
      <c r="BK361" s="6">
        <v>1930700</v>
      </c>
      <c r="BL361" s="7"/>
      <c r="BM361" s="7"/>
      <c r="BN361" s="7"/>
    </row>
    <row r="362" spans="1:66" s="2" customFormat="1" ht="63" x14ac:dyDescent="0.25">
      <c r="A362" s="7" t="s">
        <v>740</v>
      </c>
      <c r="B362" s="7" t="s">
        <v>778</v>
      </c>
      <c r="C362" s="6">
        <v>450000</v>
      </c>
      <c r="D362" s="18" t="s">
        <v>943</v>
      </c>
      <c r="E362" s="7" t="s">
        <v>779</v>
      </c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  <c r="AM362" s="7"/>
      <c r="AN362" s="7"/>
      <c r="AO362" s="7"/>
      <c r="AP362" s="7"/>
      <c r="AQ362" s="7"/>
      <c r="AR362" s="7"/>
      <c r="AS362" s="7"/>
      <c r="AT362" s="7"/>
      <c r="AU362" s="7"/>
      <c r="AV362" s="7"/>
      <c r="AW362" s="7"/>
      <c r="AX362" s="7"/>
      <c r="AY362" s="7"/>
      <c r="AZ362" s="7"/>
      <c r="BA362" s="7"/>
      <c r="BB362" s="7"/>
      <c r="BC362" s="7"/>
      <c r="BD362" s="7"/>
      <c r="BE362" s="7"/>
      <c r="BF362" s="7"/>
      <c r="BG362" s="7"/>
      <c r="BH362" s="7"/>
      <c r="BI362" s="7"/>
      <c r="BJ362" s="7"/>
      <c r="BK362" s="6">
        <v>450000</v>
      </c>
      <c r="BL362" s="7"/>
      <c r="BM362" s="7"/>
      <c r="BN362" s="7"/>
    </row>
    <row r="363" spans="1:66" s="2" customFormat="1" ht="78.75" x14ac:dyDescent="0.25">
      <c r="A363" s="7"/>
      <c r="B363" s="7" t="s">
        <v>780</v>
      </c>
      <c r="C363" s="6">
        <v>100000</v>
      </c>
      <c r="D363" s="18" t="s">
        <v>944</v>
      </c>
      <c r="E363" s="7" t="s">
        <v>781</v>
      </c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  <c r="AM363" s="7"/>
      <c r="AN363" s="7"/>
      <c r="AO363" s="7"/>
      <c r="AP363" s="7"/>
      <c r="AQ363" s="7"/>
      <c r="AR363" s="7"/>
      <c r="AS363" s="7"/>
      <c r="AT363" s="7"/>
      <c r="AU363" s="7"/>
      <c r="AV363" s="7"/>
      <c r="AW363" s="7"/>
      <c r="AX363" s="7"/>
      <c r="AY363" s="7"/>
      <c r="AZ363" s="7"/>
      <c r="BA363" s="7"/>
      <c r="BB363" s="7"/>
      <c r="BC363" s="7"/>
      <c r="BD363" s="7"/>
      <c r="BE363" s="7"/>
      <c r="BF363" s="7"/>
      <c r="BG363" s="7"/>
      <c r="BH363" s="7"/>
      <c r="BI363" s="7"/>
      <c r="BJ363" s="7"/>
      <c r="BK363" s="6">
        <v>100000</v>
      </c>
      <c r="BL363" s="7"/>
      <c r="BM363" s="7"/>
      <c r="BN363" s="7"/>
    </row>
    <row r="364" spans="1:66" s="2" customFormat="1" ht="63" x14ac:dyDescent="0.25">
      <c r="A364" s="7" t="s">
        <v>740</v>
      </c>
      <c r="B364" s="7" t="s">
        <v>782</v>
      </c>
      <c r="C364" s="35">
        <v>250000</v>
      </c>
      <c r="D364" s="18" t="s">
        <v>909</v>
      </c>
      <c r="E364" s="7" t="s">
        <v>783</v>
      </c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  <c r="AM364" s="7"/>
      <c r="AN364" s="7"/>
      <c r="AO364" s="7"/>
      <c r="AP364" s="7"/>
      <c r="AQ364" s="7"/>
      <c r="AR364" s="7"/>
      <c r="AS364" s="7"/>
      <c r="AT364" s="7"/>
      <c r="AU364" s="7"/>
      <c r="AV364" s="7"/>
      <c r="AW364" s="7"/>
      <c r="AX364" s="7"/>
      <c r="AY364" s="7"/>
      <c r="AZ364" s="7"/>
      <c r="BA364" s="7"/>
      <c r="BB364" s="7"/>
      <c r="BC364" s="7"/>
      <c r="BD364" s="7"/>
      <c r="BE364" s="7"/>
      <c r="BF364" s="7"/>
      <c r="BG364" s="7"/>
      <c r="BH364" s="7"/>
      <c r="BI364" s="7"/>
      <c r="BJ364" s="7"/>
      <c r="BK364" s="35">
        <v>250000</v>
      </c>
      <c r="BL364" s="7"/>
      <c r="BM364" s="7"/>
      <c r="BN364" s="7"/>
    </row>
    <row r="365" spans="1:66" s="2" customFormat="1" ht="78.75" x14ac:dyDescent="0.25">
      <c r="A365" s="7" t="s">
        <v>784</v>
      </c>
      <c r="B365" s="7" t="s">
        <v>949</v>
      </c>
      <c r="C365" s="6" t="s">
        <v>948</v>
      </c>
      <c r="D365" s="7" t="s">
        <v>950</v>
      </c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  <c r="AM365" s="7"/>
      <c r="AN365" s="7"/>
      <c r="AO365" s="7"/>
      <c r="AP365" s="7"/>
      <c r="AQ365" s="7"/>
      <c r="AR365" s="7"/>
      <c r="AS365" s="7"/>
      <c r="AT365" s="7"/>
      <c r="AU365" s="7"/>
      <c r="AV365" s="7"/>
      <c r="AW365" s="7"/>
      <c r="AX365" s="7"/>
      <c r="AY365" s="7"/>
      <c r="AZ365" s="7"/>
      <c r="BA365" s="7"/>
      <c r="BB365" s="7"/>
      <c r="BC365" s="7"/>
      <c r="BD365" s="7"/>
      <c r="BE365" s="7"/>
      <c r="BF365" s="7"/>
      <c r="BG365" s="7"/>
      <c r="BH365" s="7"/>
      <c r="BI365" s="7"/>
      <c r="BJ365" s="7"/>
      <c r="BK365" s="7"/>
      <c r="BL365" s="7"/>
      <c r="BM365" s="7"/>
      <c r="BN365" s="7"/>
    </row>
    <row r="366" spans="1:66" s="2" customFormat="1" ht="47.25" x14ac:dyDescent="0.25">
      <c r="A366" s="7" t="s">
        <v>785</v>
      </c>
      <c r="B366" s="7" t="s">
        <v>786</v>
      </c>
      <c r="C366" s="6">
        <v>9000</v>
      </c>
      <c r="D366" s="7" t="s">
        <v>416</v>
      </c>
      <c r="E366" s="7" t="s">
        <v>787</v>
      </c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  <c r="AM366" s="7"/>
      <c r="AN366" s="7"/>
      <c r="AO366" s="7"/>
      <c r="AP366" s="7"/>
      <c r="AQ366" s="7"/>
      <c r="AR366" s="7"/>
      <c r="AS366" s="7"/>
      <c r="AT366" s="7"/>
      <c r="AU366" s="7"/>
      <c r="AV366" s="7"/>
      <c r="AW366" s="7"/>
      <c r="AX366" s="7"/>
      <c r="AY366" s="7"/>
      <c r="AZ366" s="7"/>
      <c r="BA366" s="7"/>
      <c r="BB366" s="7"/>
      <c r="BC366" s="7"/>
      <c r="BD366" s="7"/>
      <c r="BE366" s="7"/>
      <c r="BF366" s="7"/>
      <c r="BG366" s="7"/>
      <c r="BH366" s="7"/>
      <c r="BI366" s="7"/>
      <c r="BJ366" s="7"/>
      <c r="BK366" s="7"/>
      <c r="BL366" s="7"/>
      <c r="BM366" s="6">
        <v>9000</v>
      </c>
      <c r="BN366" s="7"/>
    </row>
    <row r="367" spans="1:66" s="2" customFormat="1" ht="47.25" x14ac:dyDescent="0.25">
      <c r="A367" s="7" t="s">
        <v>785</v>
      </c>
      <c r="B367" s="7" t="s">
        <v>788</v>
      </c>
      <c r="C367" s="6">
        <v>6000</v>
      </c>
      <c r="D367" s="7" t="s">
        <v>416</v>
      </c>
      <c r="E367" s="7" t="s">
        <v>787</v>
      </c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  <c r="AM367" s="7"/>
      <c r="AN367" s="7"/>
      <c r="AO367" s="7"/>
      <c r="AP367" s="7"/>
      <c r="AQ367" s="7"/>
      <c r="AR367" s="7"/>
      <c r="AS367" s="7"/>
      <c r="AT367" s="7"/>
      <c r="AU367" s="7"/>
      <c r="AV367" s="7"/>
      <c r="AW367" s="7"/>
      <c r="AX367" s="7"/>
      <c r="AY367" s="7"/>
      <c r="AZ367" s="7"/>
      <c r="BA367" s="7"/>
      <c r="BB367" s="7"/>
      <c r="BC367" s="7"/>
      <c r="BD367" s="7"/>
      <c r="BE367" s="7"/>
      <c r="BF367" s="7"/>
      <c r="BG367" s="7"/>
      <c r="BH367" s="7"/>
      <c r="BI367" s="7"/>
      <c r="BJ367" s="7"/>
      <c r="BK367" s="7"/>
      <c r="BL367" s="7"/>
      <c r="BM367" s="6">
        <v>6000</v>
      </c>
      <c r="BN367" s="7"/>
    </row>
    <row r="368" spans="1:66" s="2" customFormat="1" ht="47.25" x14ac:dyDescent="0.25">
      <c r="A368" s="7" t="s">
        <v>785</v>
      </c>
      <c r="B368" s="7" t="s">
        <v>789</v>
      </c>
      <c r="C368" s="6">
        <v>2500</v>
      </c>
      <c r="D368" s="7" t="s">
        <v>416</v>
      </c>
      <c r="E368" s="7" t="s">
        <v>787</v>
      </c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  <c r="AM368" s="7"/>
      <c r="AN368" s="7"/>
      <c r="AO368" s="7"/>
      <c r="AP368" s="7"/>
      <c r="AQ368" s="7"/>
      <c r="AR368" s="7"/>
      <c r="AS368" s="7"/>
      <c r="AT368" s="7"/>
      <c r="AU368" s="7"/>
      <c r="AV368" s="7"/>
      <c r="AW368" s="7"/>
      <c r="AX368" s="7"/>
      <c r="AY368" s="7"/>
      <c r="AZ368" s="7"/>
      <c r="BA368" s="7"/>
      <c r="BB368" s="7"/>
      <c r="BC368" s="7"/>
      <c r="BD368" s="7"/>
      <c r="BE368" s="7"/>
      <c r="BF368" s="7"/>
      <c r="BG368" s="7"/>
      <c r="BH368" s="7"/>
      <c r="BI368" s="7"/>
      <c r="BJ368" s="7"/>
      <c r="BK368" s="7"/>
      <c r="BL368" s="7"/>
      <c r="BM368" s="6">
        <v>2500</v>
      </c>
      <c r="BN368" s="7"/>
    </row>
    <row r="369" spans="1:66" s="2" customFormat="1" ht="63" x14ac:dyDescent="0.25">
      <c r="A369" s="7" t="s">
        <v>785</v>
      </c>
      <c r="B369" s="7" t="s">
        <v>790</v>
      </c>
      <c r="C369" s="6">
        <v>7000</v>
      </c>
      <c r="D369" s="7" t="s">
        <v>416</v>
      </c>
      <c r="E369" s="7" t="s">
        <v>791</v>
      </c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  <c r="AM369" s="7"/>
      <c r="AN369" s="7"/>
      <c r="AO369" s="7"/>
      <c r="AP369" s="7"/>
      <c r="AQ369" s="7"/>
      <c r="AR369" s="7"/>
      <c r="AS369" s="7"/>
      <c r="AT369" s="7"/>
      <c r="AU369" s="7"/>
      <c r="AV369" s="7"/>
      <c r="AW369" s="7"/>
      <c r="AX369" s="7"/>
      <c r="AY369" s="7"/>
      <c r="AZ369" s="7"/>
      <c r="BA369" s="7"/>
      <c r="BB369" s="7"/>
      <c r="BC369" s="7"/>
      <c r="BD369" s="7"/>
      <c r="BE369" s="7"/>
      <c r="BF369" s="7"/>
      <c r="BG369" s="7"/>
      <c r="BH369" s="7"/>
      <c r="BI369" s="7"/>
      <c r="BJ369" s="7"/>
      <c r="BK369" s="7"/>
      <c r="BL369" s="7"/>
      <c r="BM369" s="6">
        <v>7000</v>
      </c>
      <c r="BN369" s="7"/>
    </row>
    <row r="370" spans="1:66" s="2" customFormat="1" ht="31.5" x14ac:dyDescent="0.25">
      <c r="A370" s="7" t="s">
        <v>785</v>
      </c>
      <c r="B370" s="7" t="s">
        <v>792</v>
      </c>
      <c r="C370" s="6">
        <v>7306</v>
      </c>
      <c r="D370" s="7" t="s">
        <v>416</v>
      </c>
      <c r="E370" s="7" t="s">
        <v>793</v>
      </c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  <c r="AM370" s="7"/>
      <c r="AN370" s="7"/>
      <c r="AO370" s="7"/>
      <c r="AP370" s="7"/>
      <c r="AQ370" s="7"/>
      <c r="AR370" s="7"/>
      <c r="AS370" s="7"/>
      <c r="AT370" s="7"/>
      <c r="AU370" s="7"/>
      <c r="AV370" s="7"/>
      <c r="AW370" s="7"/>
      <c r="AX370" s="7"/>
      <c r="AY370" s="7"/>
      <c r="AZ370" s="7"/>
      <c r="BA370" s="7"/>
      <c r="BB370" s="7"/>
      <c r="BC370" s="7"/>
      <c r="BD370" s="7"/>
      <c r="BE370" s="7"/>
      <c r="BF370" s="7"/>
      <c r="BG370" s="7"/>
      <c r="BH370" s="7"/>
      <c r="BI370" s="7"/>
      <c r="BJ370" s="7"/>
      <c r="BK370" s="7"/>
      <c r="BL370" s="7"/>
      <c r="BM370" s="6">
        <v>7306</v>
      </c>
      <c r="BN370" s="7"/>
    </row>
    <row r="371" spans="1:66" s="2" customFormat="1" ht="63" x14ac:dyDescent="0.25">
      <c r="A371" s="7" t="s">
        <v>785</v>
      </c>
      <c r="B371" s="7" t="s">
        <v>794</v>
      </c>
      <c r="C371" s="6">
        <v>8635</v>
      </c>
      <c r="D371" s="7" t="s">
        <v>416</v>
      </c>
      <c r="E371" s="7" t="s">
        <v>795</v>
      </c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  <c r="AM371" s="7"/>
      <c r="AN371" s="7"/>
      <c r="AO371" s="7"/>
      <c r="AP371" s="7"/>
      <c r="AQ371" s="7"/>
      <c r="AR371" s="7"/>
      <c r="AS371" s="7"/>
      <c r="AT371" s="7"/>
      <c r="AU371" s="7"/>
      <c r="AV371" s="7"/>
      <c r="AW371" s="7"/>
      <c r="AX371" s="7"/>
      <c r="AY371" s="7"/>
      <c r="AZ371" s="7"/>
      <c r="BA371" s="7"/>
      <c r="BB371" s="7"/>
      <c r="BC371" s="7"/>
      <c r="BD371" s="7"/>
      <c r="BE371" s="7"/>
      <c r="BF371" s="7"/>
      <c r="BG371" s="7"/>
      <c r="BH371" s="7"/>
      <c r="BI371" s="7"/>
      <c r="BJ371" s="7"/>
      <c r="BK371" s="7"/>
      <c r="BL371" s="7"/>
      <c r="BM371" s="6">
        <v>8635</v>
      </c>
      <c r="BN371" s="7"/>
    </row>
    <row r="372" spans="1:66" s="2" customFormat="1" ht="47.25" x14ac:dyDescent="0.25">
      <c r="A372" s="7" t="s">
        <v>796</v>
      </c>
      <c r="B372" s="7" t="s">
        <v>797</v>
      </c>
      <c r="C372" s="6">
        <v>41000</v>
      </c>
      <c r="D372" s="7" t="s">
        <v>951</v>
      </c>
      <c r="E372" s="7" t="s">
        <v>798</v>
      </c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  <c r="AM372" s="7"/>
      <c r="AN372" s="7"/>
      <c r="AO372" s="7"/>
      <c r="AP372" s="7"/>
      <c r="AQ372" s="7"/>
      <c r="AR372" s="7"/>
      <c r="AS372" s="7"/>
      <c r="AT372" s="7"/>
      <c r="AU372" s="7"/>
      <c r="AV372" s="7"/>
      <c r="AW372" s="7"/>
      <c r="AX372" s="7"/>
      <c r="AY372" s="7"/>
      <c r="AZ372" s="7"/>
      <c r="BA372" s="7"/>
      <c r="BB372" s="7"/>
      <c r="BC372" s="7"/>
      <c r="BD372" s="7"/>
      <c r="BE372" s="7"/>
      <c r="BF372" s="7"/>
      <c r="BG372" s="7"/>
      <c r="BH372" s="7"/>
      <c r="BI372" s="7"/>
      <c r="BJ372" s="7"/>
      <c r="BK372" s="7"/>
      <c r="BL372" s="7"/>
      <c r="BM372" s="7"/>
      <c r="BN372" s="6">
        <v>41000</v>
      </c>
    </row>
    <row r="373" spans="1:66" s="2" customFormat="1" ht="31.5" x14ac:dyDescent="0.25">
      <c r="A373" s="7" t="s">
        <v>796</v>
      </c>
      <c r="B373" s="7" t="s">
        <v>799</v>
      </c>
      <c r="C373" s="6">
        <v>50000</v>
      </c>
      <c r="D373" s="7" t="s">
        <v>951</v>
      </c>
      <c r="E373" s="7" t="s">
        <v>800</v>
      </c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  <c r="AM373" s="7"/>
      <c r="AN373" s="7"/>
      <c r="AO373" s="7"/>
      <c r="AP373" s="7"/>
      <c r="AQ373" s="7"/>
      <c r="AR373" s="7"/>
      <c r="AS373" s="7"/>
      <c r="AT373" s="7"/>
      <c r="AU373" s="7"/>
      <c r="AV373" s="7"/>
      <c r="AW373" s="7"/>
      <c r="AX373" s="7"/>
      <c r="AY373" s="7"/>
      <c r="AZ373" s="7"/>
      <c r="BA373" s="7"/>
      <c r="BB373" s="7"/>
      <c r="BC373" s="7"/>
      <c r="BD373" s="7"/>
      <c r="BE373" s="7"/>
      <c r="BF373" s="7"/>
      <c r="BG373" s="7"/>
      <c r="BH373" s="7"/>
      <c r="BI373" s="7"/>
      <c r="BJ373" s="7"/>
      <c r="BK373" s="7"/>
      <c r="BL373" s="7"/>
      <c r="BM373" s="7"/>
      <c r="BN373" s="6">
        <v>50000</v>
      </c>
    </row>
    <row r="374" spans="1:66" s="2" customFormat="1" ht="47.25" x14ac:dyDescent="0.25">
      <c r="A374" s="7" t="s">
        <v>796</v>
      </c>
      <c r="B374" s="7" t="s">
        <v>801</v>
      </c>
      <c r="C374" s="6">
        <v>10000</v>
      </c>
      <c r="D374" s="18" t="s">
        <v>945</v>
      </c>
      <c r="E374" s="7" t="s">
        <v>802</v>
      </c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  <c r="AM374" s="7"/>
      <c r="AN374" s="7"/>
      <c r="AO374" s="7"/>
      <c r="AP374" s="7"/>
      <c r="AQ374" s="7"/>
      <c r="AR374" s="7"/>
      <c r="AS374" s="7"/>
      <c r="AT374" s="7"/>
      <c r="AU374" s="7"/>
      <c r="AV374" s="7"/>
      <c r="AW374" s="7"/>
      <c r="AX374" s="7"/>
      <c r="AY374" s="7"/>
      <c r="AZ374" s="7"/>
      <c r="BA374" s="7"/>
      <c r="BB374" s="7"/>
      <c r="BC374" s="7"/>
      <c r="BD374" s="7"/>
      <c r="BE374" s="7"/>
      <c r="BF374" s="7"/>
      <c r="BG374" s="7"/>
      <c r="BH374" s="7"/>
      <c r="BI374" s="7"/>
      <c r="BJ374" s="7"/>
      <c r="BK374" s="7"/>
      <c r="BL374" s="7"/>
      <c r="BM374" s="7"/>
      <c r="BN374" s="6">
        <v>10000</v>
      </c>
    </row>
    <row r="375" spans="1:66" s="2" customFormat="1" ht="31.5" x14ac:dyDescent="0.25">
      <c r="A375" s="7" t="s">
        <v>796</v>
      </c>
      <c r="B375" s="7" t="s">
        <v>803</v>
      </c>
      <c r="C375" s="6">
        <v>17000</v>
      </c>
      <c r="D375" s="18" t="s">
        <v>946</v>
      </c>
      <c r="E375" s="7" t="s">
        <v>804</v>
      </c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  <c r="AM375" s="7"/>
      <c r="AN375" s="7"/>
      <c r="AO375" s="7"/>
      <c r="AP375" s="7"/>
      <c r="AQ375" s="7"/>
      <c r="AR375" s="7"/>
      <c r="AS375" s="7"/>
      <c r="AT375" s="7"/>
      <c r="AU375" s="7"/>
      <c r="AV375" s="7"/>
      <c r="AW375" s="7"/>
      <c r="AX375" s="7"/>
      <c r="AY375" s="7"/>
      <c r="AZ375" s="7"/>
      <c r="BA375" s="7"/>
      <c r="BB375" s="7"/>
      <c r="BC375" s="7"/>
      <c r="BD375" s="7"/>
      <c r="BE375" s="7"/>
      <c r="BF375" s="7"/>
      <c r="BG375" s="7"/>
      <c r="BH375" s="7"/>
      <c r="BI375" s="7"/>
      <c r="BJ375" s="7"/>
      <c r="BK375" s="7"/>
      <c r="BL375" s="7"/>
      <c r="BM375" s="7"/>
      <c r="BN375" s="6">
        <v>17000</v>
      </c>
    </row>
    <row r="376" spans="1:66" s="2" customFormat="1" ht="31.5" x14ac:dyDescent="0.25">
      <c r="A376" s="7" t="s">
        <v>796</v>
      </c>
      <c r="B376" s="7" t="s">
        <v>155</v>
      </c>
      <c r="C376" s="6">
        <v>48600</v>
      </c>
      <c r="D376" s="7" t="s">
        <v>951</v>
      </c>
      <c r="E376" s="7" t="s">
        <v>805</v>
      </c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  <c r="AM376" s="7"/>
      <c r="AN376" s="7"/>
      <c r="AO376" s="7"/>
      <c r="AP376" s="7"/>
      <c r="AQ376" s="7"/>
      <c r="AR376" s="7"/>
      <c r="AS376" s="7"/>
      <c r="AT376" s="7"/>
      <c r="AU376" s="7"/>
      <c r="AV376" s="7"/>
      <c r="AW376" s="7"/>
      <c r="AX376" s="7"/>
      <c r="AY376" s="7"/>
      <c r="AZ376" s="7"/>
      <c r="BA376" s="7"/>
      <c r="BB376" s="7"/>
      <c r="BC376" s="7"/>
      <c r="BD376" s="7"/>
      <c r="BE376" s="7"/>
      <c r="BF376" s="7"/>
      <c r="BG376" s="7"/>
      <c r="BH376" s="7"/>
      <c r="BI376" s="7"/>
      <c r="BJ376" s="7"/>
      <c r="BK376" s="7"/>
      <c r="BL376" s="7"/>
      <c r="BM376" s="7"/>
      <c r="BN376" s="6">
        <v>48600</v>
      </c>
    </row>
    <row r="377" spans="1:66" s="2" customFormat="1" ht="31.5" x14ac:dyDescent="0.25">
      <c r="A377" s="7" t="s">
        <v>796</v>
      </c>
      <c r="B377" s="7" t="s">
        <v>806</v>
      </c>
      <c r="C377" s="6">
        <v>3719</v>
      </c>
      <c r="D377" s="7" t="s">
        <v>951</v>
      </c>
      <c r="E377" s="7" t="s">
        <v>805</v>
      </c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  <c r="AM377" s="7"/>
      <c r="AN377" s="7"/>
      <c r="AO377" s="7"/>
      <c r="AP377" s="7"/>
      <c r="AQ377" s="7"/>
      <c r="AR377" s="7"/>
      <c r="AS377" s="7"/>
      <c r="AT377" s="7"/>
      <c r="AU377" s="7"/>
      <c r="AV377" s="7"/>
      <c r="AW377" s="7"/>
      <c r="AX377" s="7"/>
      <c r="AY377" s="7"/>
      <c r="AZ377" s="7"/>
      <c r="BA377" s="7"/>
      <c r="BB377" s="7"/>
      <c r="BC377" s="7"/>
      <c r="BD377" s="7"/>
      <c r="BE377" s="7"/>
      <c r="BF377" s="7"/>
      <c r="BG377" s="7"/>
      <c r="BH377" s="7"/>
      <c r="BI377" s="7"/>
      <c r="BJ377" s="7"/>
      <c r="BK377" s="7"/>
      <c r="BL377" s="7"/>
      <c r="BM377" s="7"/>
      <c r="BN377" s="6">
        <v>3719</v>
      </c>
    </row>
    <row r="378" spans="1:66" s="2" customFormat="1" ht="31.5" x14ac:dyDescent="0.25">
      <c r="A378" s="7" t="s">
        <v>796</v>
      </c>
      <c r="B378" s="7" t="s">
        <v>807</v>
      </c>
      <c r="C378" s="6">
        <v>12200</v>
      </c>
      <c r="D378" s="7" t="s">
        <v>951</v>
      </c>
      <c r="E378" s="7" t="s">
        <v>808</v>
      </c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  <c r="AM378" s="7"/>
      <c r="AN378" s="7"/>
      <c r="AO378" s="7"/>
      <c r="AP378" s="7"/>
      <c r="AQ378" s="7"/>
      <c r="AR378" s="7"/>
      <c r="AS378" s="7"/>
      <c r="AT378" s="7"/>
      <c r="AU378" s="7"/>
      <c r="AV378" s="7"/>
      <c r="AW378" s="7"/>
      <c r="AX378" s="7"/>
      <c r="AY378" s="7"/>
      <c r="AZ378" s="7"/>
      <c r="BA378" s="7"/>
      <c r="BB378" s="7"/>
      <c r="BC378" s="7"/>
      <c r="BD378" s="7"/>
      <c r="BE378" s="7"/>
      <c r="BF378" s="7"/>
      <c r="BG378" s="7"/>
      <c r="BH378" s="7"/>
      <c r="BI378" s="7"/>
      <c r="BJ378" s="7"/>
      <c r="BK378" s="7"/>
      <c r="BL378" s="7"/>
      <c r="BM378" s="7"/>
      <c r="BN378" s="6">
        <v>12200</v>
      </c>
    </row>
    <row r="379" spans="1:66" ht="15.75" x14ac:dyDescent="0.25">
      <c r="A379" s="9" t="s">
        <v>879</v>
      </c>
      <c r="B379" s="9"/>
      <c r="C379" s="13">
        <f>SUBTOTAL(109,Table1[Nevyriausybinėms organizacijoms planuojamos skirti lėšos 2022 m., Eur])</f>
        <v>42124430.939999998</v>
      </c>
      <c r="D379" s="10"/>
      <c r="E379" s="11"/>
      <c r="F379" s="11"/>
      <c r="G379" s="12">
        <f>SUBTOTAL(109,Table1[Akmenės rajono savivaldybės administracija])</f>
        <v>284810</v>
      </c>
      <c r="H379" s="12">
        <f>SUBTOTAL(109,Table1[[Alytaus miesto savivaldybės administracija ]])</f>
        <v>0</v>
      </c>
      <c r="I379" s="12">
        <f>SUBTOTAL(109,Table1[[Alytaus rajono savivaldybės administracija ]])</f>
        <v>175500</v>
      </c>
      <c r="J379" s="12">
        <f>SUBTOTAL(109,Table1[Anykščių rajono savivaldybės administracija])</f>
        <v>241500</v>
      </c>
      <c r="K379" s="12">
        <f>SUBTOTAL(109,Table1[[Birštono savivaldybės administracija ]])</f>
        <v>40500</v>
      </c>
      <c r="L379" s="12">
        <f>SUBTOTAL(109,Table1[[Biržų rajono savivaldybės administracija ]])</f>
        <v>223376</v>
      </c>
      <c r="M379" s="12">
        <f>SUBTOTAL(109,Table1[[Druskininkų savivaldybės administracija ]])</f>
        <v>107000</v>
      </c>
      <c r="N379" s="12">
        <f>SUBTOTAL(109,Table1[Elektrėnų savivaldybės administracija])</f>
        <v>272715</v>
      </c>
      <c r="O379" s="12">
        <f>SUBTOTAL(109,Table1[[Ignalinos rajono savivaldybės administracija ]])</f>
        <v>96300</v>
      </c>
      <c r="P379" s="12">
        <f>SUBTOTAL(109,Table1[[Jonavos rajono savivaldybės administracija ]])</f>
        <v>721480</v>
      </c>
      <c r="Q379" s="12">
        <f>SUBTOTAL(109,Table1[[Joniškio rajono savivaldybės administracija ]])</f>
        <v>33000</v>
      </c>
      <c r="R379" s="12">
        <f>SUBTOTAL(109,Table1[[Jurbarko rajono savivaldybės administracija ]])</f>
        <v>15000</v>
      </c>
      <c r="S379" s="12">
        <f>SUBTOTAL(109,Table1[Kaišiadorių rajono savivaldybės administracija])</f>
        <v>144687.94</v>
      </c>
      <c r="T379" s="12">
        <f>SUBTOTAL(109,Table1[[Kalvarijos savivaldybės administracija ]])</f>
        <v>13000</v>
      </c>
      <c r="U379" s="12">
        <f>SUBTOTAL(109,Table1[Kauno miesto savivaldybės administracija])</f>
        <v>10718461</v>
      </c>
      <c r="V379" s="12">
        <f>SUBTOTAL(109,Table1[[Kauno rajono savivaldybės administracija ]])</f>
        <v>1055967</v>
      </c>
      <c r="W379" s="12">
        <f>SUBTOTAL(109,Table1[[Kazlų Rūdos savivaldybės administracija ]])</f>
        <v>79200</v>
      </c>
      <c r="X379" s="12">
        <f>SUBTOTAL(109,Table1[Kėdainių rajono savivaldybės administracija])</f>
        <v>872200</v>
      </c>
      <c r="Y379" s="12">
        <f>SUBTOTAL(109,Table1[Kelmės rajono savivaldybės administracija])</f>
        <v>35000</v>
      </c>
      <c r="Z379" s="12">
        <f>SUBTOTAL(109,Table1[Klaipėdos miesto savivaldybės administracija])</f>
        <v>8006453</v>
      </c>
      <c r="AA379" s="12">
        <f>SUBTOTAL(109,Table1[Klaipėdos rajono savivaldybės administracija])</f>
        <v>1018260</v>
      </c>
      <c r="AB379" s="12">
        <f>SUBTOTAL(109,Table1[[Kretingos rajono savivaldybės administracija ]])</f>
        <v>212000</v>
      </c>
      <c r="AC379" s="12">
        <f>SUBTOTAL(109,Table1[[Kupiškio rajono savivaldybės administracija ]])</f>
        <v>44500</v>
      </c>
      <c r="AD379" s="12">
        <f>SUBTOTAL(109,Table1[[Lazdijų rajono savivaldybės administracija ]])</f>
        <v>159800</v>
      </c>
      <c r="AE379" s="12">
        <f>SUBTOTAL(109,Table1[[Marijampolės savivaldybės administracija ]])</f>
        <v>1905920</v>
      </c>
      <c r="AF379" s="12">
        <f>SUBTOTAL(109,Table1[[Mažeikių rajono savivaldybės administracija ]])</f>
        <v>0</v>
      </c>
      <c r="AG379" s="12">
        <f>SUBTOTAL(109,Table1[[Molėtų rajono savivaldybės administracija ]])</f>
        <v>80000</v>
      </c>
      <c r="AH379" s="12">
        <f>SUBTOTAL(109,Table1[[Neringos savivaldybės administracija ]])</f>
        <v>42600</v>
      </c>
      <c r="AI379" s="12">
        <f>SUBTOTAL(109,Table1[[Pagėgių savivaldybės administracija ]])</f>
        <v>15000</v>
      </c>
      <c r="AJ379" s="12">
        <f>SUBTOTAL(109,Table1[[Pakruojo rajono savivaldybės administracija ]])</f>
        <v>51000</v>
      </c>
      <c r="AK379" s="12">
        <f>SUBTOTAL(109,Table1[[Palangos miesto savivaldybės administracija ]])</f>
        <v>348560</v>
      </c>
      <c r="AL379" s="12">
        <f>SUBTOTAL(109,Table1[Panevėžio miesto savivaldybės administracija])</f>
        <v>1179300</v>
      </c>
      <c r="AM379" s="12">
        <f>SUBTOTAL(109,Table1[[Panevėžio rajono savivaldybės administracija ]])</f>
        <v>351000</v>
      </c>
      <c r="AN379" s="12">
        <f>SUBTOTAL(109,Table1[[Pasvalio rajono savivaldybės administracija ]])</f>
        <v>65000</v>
      </c>
      <c r="AO379" s="12">
        <f>SUBTOTAL(109,Table1[[Plungės rajono savivaldybės administracija ]])</f>
        <v>193000</v>
      </c>
      <c r="AP379" s="12">
        <f>SUBTOTAL(109,Table1[[Prienų rajono savivaldybės administracija ]])</f>
        <v>399800</v>
      </c>
      <c r="AQ379" s="12">
        <f>SUBTOTAL(109,Table1[[Radviliškio rajono savivaldybės administracija ]])</f>
        <v>232400</v>
      </c>
      <c r="AR379" s="12">
        <f>SUBTOTAL(109,Table1[[Raseinių rajono savivaldybės administracija ]])</f>
        <v>0</v>
      </c>
      <c r="AS379" s="12">
        <f>SUBTOTAL(109,Table1[[Rietavo savivaldybės administracija ]])</f>
        <v>63300</v>
      </c>
      <c r="AT379" s="12">
        <f>SUBTOTAL(109,Table1[[Rokiškio rajono savivaldybės administracija ]])</f>
        <v>110000</v>
      </c>
      <c r="AU379" s="12">
        <f>SUBTOTAL(109,Table1[[Skuodo rajono savivaldybės administracija ]])</f>
        <v>69100</v>
      </c>
      <c r="AV379" s="12">
        <f>SUBTOTAL(109,Table1[[Šakių rajono savivaldybės administracija ]])</f>
        <v>164625</v>
      </c>
      <c r="AW379" s="12">
        <f>SUBTOTAL(109,Table1[[Šalčininkų rajono savivaldybės administracija ]])</f>
        <v>191070</v>
      </c>
      <c r="AX379" s="12">
        <f>SUBTOTAL(109,Table1[[Šiaulių miesto savivaldybės administracija ]])</f>
        <v>30000</v>
      </c>
      <c r="AY379" s="12">
        <f>SUBTOTAL(109,Table1[[Šiaulių rajono savivaldybės administracija ]])</f>
        <v>10000</v>
      </c>
      <c r="AZ379" s="12">
        <f>SUBTOTAL(109,Table1[[Šilalės rajono savivaldybės administracija ]])</f>
        <v>60000</v>
      </c>
      <c r="BA379" s="12">
        <f>SUBTOTAL(109,Table1[[Šilutės rajono savivaldybės administracija ]])</f>
        <v>202871</v>
      </c>
      <c r="BB379" s="12">
        <f>SUBTOTAL(109,Table1[[Širvintų rajono savivaldybės administracija ]])</f>
        <v>37500</v>
      </c>
      <c r="BC379" s="12">
        <f>SUBTOTAL(109,Table1[Švenčionių rajono savivaldybės administracija])</f>
        <v>83100</v>
      </c>
      <c r="BD379" s="12">
        <f>SUBTOTAL(109,Table1[Tauragės rajono savivaldybės administracija])</f>
        <v>1120600</v>
      </c>
      <c r="BE379" s="12">
        <f>SUBTOTAL(109,Table1[[Telšių rajono savivaldybės administracija ]])</f>
        <v>106000</v>
      </c>
      <c r="BF379" s="12">
        <f>SUBTOTAL(109,Table1[Trakų rajono savivaldybės administracija])</f>
        <v>5000</v>
      </c>
      <c r="BG379" s="12">
        <f>SUBTOTAL(109,Table1[[Ukmergės rajono savivaldybės administracija ]])</f>
        <v>369437</v>
      </c>
      <c r="BH379" s="12">
        <f>SUBTOTAL(109,Table1[[Utenos rajono savivaldybės administracija ]])</f>
        <v>115000</v>
      </c>
      <c r="BI379" s="12">
        <f>SUBTOTAL(109,Table1[[Varėnos rajono savivaldybės administracija ]])</f>
        <v>20000</v>
      </c>
      <c r="BJ379" s="12">
        <f>SUBTOTAL(109,Table1[[Vilkaviškio rajono savivaldybės administracija ]])</f>
        <v>188500</v>
      </c>
      <c r="BK379" s="12">
        <f>SUBTOTAL(109,Table1[[Vilniaus miesto savivaldybės administracija ]])</f>
        <v>9521078</v>
      </c>
      <c r="BL379" s="12">
        <f>SUBTOTAL(109,Table1[[Vilniaus rajono savivaldybės administracija ]])</f>
        <v>0</v>
      </c>
      <c r="BM379" s="12">
        <f>SUBTOTAL(109,Table1[[Visagino savivaldybės administracija ]])</f>
        <v>40441</v>
      </c>
      <c r="BN379" s="12">
        <f>SUBTOTAL(109,Table1[[Zarasų rajono savivaldybės administracija ]])</f>
        <v>182519</v>
      </c>
    </row>
  </sheetData>
  <phoneticPr fontId="4" type="noConversion"/>
  <hyperlinks>
    <hyperlink ref="E30" r:id="rId1" display="laima.jovaisiene@anyksciai.lt" xr:uid="{B7CC13B0-F983-4013-AB8F-145BCB90D3F0}"/>
    <hyperlink ref="E28" r:id="rId2" display="laima.jovaisiene@anyksciai.lt" xr:uid="{B69BF506-0AD6-4A1E-AD59-EE0BCD55C92D}"/>
    <hyperlink ref="E29" r:id="rId3" display="laima.jovaisiene@anyksciai.lt" xr:uid="{6CE85E49-4916-41B3-9B0E-58ABCECCFDFE}"/>
    <hyperlink ref="E68" r:id="rId4" display="daiva.useliene@jonava.lt, tel. " xr:uid="{22078D65-33B5-4DF7-A799-3658A11EE415}"/>
    <hyperlink ref="E146" r:id="rId5" xr:uid="{DB647448-B25D-4BE5-AA74-7A0AC913FEDD}"/>
    <hyperlink ref="D298" r:id="rId6" display="Iki kiekvieno ketvirčio 15 dienos Rita Matemaitienė rita.matemaitiene@taurage.lt " xr:uid="{08D90377-CAB8-491B-9B3B-27FDBA3EC965}"/>
    <hyperlink ref="B300" r:id="rId7" xr:uid="{6672F1EA-4413-4821-ADF0-144DEB608DC8}"/>
    <hyperlink ref="E304" r:id="rId8" xr:uid="{7E5B3D31-E6FE-4EE0-88B7-A9963411EC9C}"/>
    <hyperlink ref="E305" r:id="rId9" xr:uid="{05528879-28CC-4327-9838-A9AC702A6788}"/>
    <hyperlink ref="E306" r:id="rId10" xr:uid="{D6EDB0DE-FBAA-4ECE-BB06-E3FA580107D8}"/>
    <hyperlink ref="E308" r:id="rId11" xr:uid="{C4830B21-B28C-4B57-983A-0810DAD0F163}"/>
    <hyperlink ref="E309" r:id="rId12" xr:uid="{2502F391-A4D7-4115-8702-56C4EFEF60ED}"/>
    <hyperlink ref="E310" r:id="rId13" xr:uid="{58E0DA3D-EF0C-4BD2-9F1E-62CF5C9778A9}"/>
    <hyperlink ref="E311" r:id="rId14" xr:uid="{B767D5F9-EA22-451A-9CE8-19FE14BC9B6D}"/>
    <hyperlink ref="E307" r:id="rId15" display="Izolina Turauskienė izolina.turauskiene@taurage.lt" xr:uid="{F26DF071-BACA-4C53-AF45-08A66F6BA745}"/>
    <hyperlink ref="E315" r:id="rId16" xr:uid="{3432BB08-4F14-40B0-8899-F87102829697}"/>
  </hyperlinks>
  <pageMargins left="0.7" right="0.7" top="0.75" bottom="0.75" header="0.3" footer="0.3"/>
  <pageSetup paperSize="9" scale="82" orientation="landscape" r:id="rId17"/>
  <tableParts count="1">
    <tablePart r:id="rId1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NVO finansavimas 2022 m.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Eitvydas Zurba</dc:creator>
  <cp:lastModifiedBy>Aistė Praškevičiūtė</cp:lastModifiedBy>
  <cp:lastPrinted>2022-02-02T15:38:06Z</cp:lastPrinted>
  <dcterms:created xsi:type="dcterms:W3CDTF">2020-01-22T08:45:32Z</dcterms:created>
  <dcterms:modified xsi:type="dcterms:W3CDTF">2022-02-22T14:06:59Z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